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nicef.sharepoint.com/teams/PD-Education/UNGEI/Project related folders/GCI/LEGs/GES Tool/pilot Mali/"/>
    </mc:Choice>
  </mc:AlternateContent>
  <xr:revisionPtr revIDLastSave="26" documentId="8_{A5F407B4-BBA0-49A2-AA08-EB8F9C6710BF}" xr6:coauthVersionLast="47" xr6:coauthVersionMax="47" xr10:uidLastSave="{61E5EE98-0F19-49B6-BA9F-613579DC39D3}"/>
  <bookViews>
    <workbookView xWindow="-110" yWindow="-110" windowWidth="19420" windowHeight="10420" firstSheet="1" activeTab="2" xr2:uid="{A111A28D-4CF5-4CA9-A5C0-EE0EFC79A6A9}"/>
  </bookViews>
  <sheets>
    <sheet name="Guide de l’utilisateur" sheetId="13" r:id="rId1"/>
    <sheet name="Notes" sheetId="11" r:id="rId2"/>
    <sheet name="Résumé" sheetId="12" r:id="rId3"/>
    <sheet name="Possibilités d’éducation" sheetId="1" r:id="rId4"/>
    <sheet name="Normes et pratiques de genre" sheetId="4" r:id="rId5"/>
    <sheet name="Institutions extérieures à l’éd" sheetId="5" r:id="rId6"/>
    <sheet name="Lois et politiques éducatives" sheetId="7" r:id="rId7"/>
    <sheet name="Système éducatif" sheetId="8" r:id="rId8"/>
    <sheet name="Résultats d'éducation" sheetId="10" r:id="rId9"/>
  </sheets>
  <definedNames>
    <definedName name="_xlnm.Print_Area" localSheetId="2">Résumé!$A$1:$I$26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 i="1" l="1"/>
  <c r="P4" i="1"/>
  <c r="O4" i="1"/>
  <c r="T6" i="8" l="1"/>
  <c r="T7" i="8"/>
  <c r="T8" i="8"/>
  <c r="T9" i="8"/>
  <c r="T10" i="8"/>
  <c r="T11" i="8"/>
  <c r="T12" i="8"/>
  <c r="S6" i="8"/>
  <c r="S7" i="8"/>
  <c r="S8" i="8"/>
  <c r="S9" i="8"/>
  <c r="S10" i="8"/>
  <c r="S11" i="8"/>
  <c r="S12" i="8"/>
  <c r="R6" i="8"/>
  <c r="R7" i="8"/>
  <c r="R8" i="8"/>
  <c r="R9" i="8"/>
  <c r="R10" i="8"/>
  <c r="R11" i="8"/>
  <c r="R12" i="8"/>
  <c r="Q6" i="8"/>
  <c r="Q7" i="8"/>
  <c r="Q8" i="8"/>
  <c r="Q9" i="8"/>
  <c r="Q10" i="8"/>
  <c r="Q11" i="8"/>
  <c r="Q12" i="8"/>
  <c r="S5" i="8"/>
  <c r="M7" i="12" s="1"/>
  <c r="R5" i="8"/>
  <c r="L7" i="12" s="1"/>
  <c r="Q5" i="8"/>
  <c r="K7" i="12" s="1"/>
  <c r="L5" i="7"/>
  <c r="M6" i="12" s="1"/>
  <c r="K5" i="7"/>
  <c r="J5" i="7"/>
  <c r="K6" i="12" s="1"/>
  <c r="K5" i="5"/>
  <c r="J5" i="5"/>
  <c r="I5" i="5"/>
  <c r="M5" i="7"/>
  <c r="N6" i="12" s="1"/>
  <c r="R5" i="1" l="1"/>
  <c r="R6" i="1"/>
  <c r="R7" i="1"/>
  <c r="R8" i="1"/>
  <c r="R9" i="1"/>
  <c r="R10" i="1"/>
  <c r="R11" i="1"/>
  <c r="Q5" i="1"/>
  <c r="Q6" i="1"/>
  <c r="Q7" i="1"/>
  <c r="Q8" i="1"/>
  <c r="Q9" i="1"/>
  <c r="Q10" i="1"/>
  <c r="Q11" i="1"/>
  <c r="P5" i="1"/>
  <c r="P6" i="1"/>
  <c r="P7" i="1"/>
  <c r="P8" i="1"/>
  <c r="P9" i="1"/>
  <c r="P10" i="1"/>
  <c r="P11" i="1"/>
  <c r="O5" i="1"/>
  <c r="O6" i="1"/>
  <c r="O7" i="1"/>
  <c r="O8" i="1"/>
  <c r="O9" i="1"/>
  <c r="O10" i="1"/>
  <c r="O11" i="1"/>
  <c r="J4" i="10"/>
  <c r="M8" i="12" s="1"/>
  <c r="I4" i="10"/>
  <c r="L8" i="12" s="1"/>
  <c r="K4" i="10"/>
  <c r="N8" i="12" s="1"/>
  <c r="H4" i="10"/>
  <c r="K8" i="12" s="1"/>
  <c r="T5" i="8"/>
  <c r="N7" i="12" s="1"/>
  <c r="L6" i="12"/>
  <c r="L5" i="5"/>
  <c r="N5" i="12" s="1"/>
  <c r="M5" i="12"/>
  <c r="L5" i="12"/>
  <c r="K5" i="12"/>
  <c r="K4" i="4"/>
  <c r="N4" i="12" s="1"/>
  <c r="J4" i="4"/>
  <c r="M4" i="12" s="1"/>
  <c r="I4" i="4"/>
  <c r="L4" i="12" s="1"/>
  <c r="H4" i="4"/>
  <c r="K4" i="12" s="1"/>
  <c r="R4" i="1" l="1"/>
  <c r="N3" i="12" s="1"/>
  <c r="M3" i="12"/>
  <c r="L3" i="12"/>
  <c r="K3" i="12"/>
</calcChain>
</file>

<file path=xl/sharedStrings.xml><?xml version="1.0" encoding="utf-8"?>
<sst xmlns="http://schemas.openxmlformats.org/spreadsheetml/2006/main" count="666" uniqueCount="309">
  <si>
    <r>
      <t>Guide de l’utilisateur de l’Instantané de l’égalité des genres dans l’éducation (</t>
    </r>
    <r>
      <rPr>
        <b/>
        <i/>
        <sz val="20"/>
        <rFont val="Calibri"/>
        <family val="2"/>
        <scheme val="minor"/>
      </rPr>
      <t>Gender Equality in Education Snapshot</t>
    </r>
    <r>
      <rPr>
        <b/>
        <sz val="20"/>
        <rFont val="Calibri"/>
        <family val="2"/>
        <scheme val="minor"/>
      </rPr>
      <t xml:space="preserve"> [GES])</t>
    </r>
    <r>
      <rPr>
        <b/>
        <sz val="20"/>
        <rFont val="Calibri"/>
        <family val="2"/>
        <scheme val="minor"/>
      </rPr>
      <t xml:space="preserve"> </t>
    </r>
  </si>
  <si>
    <r>
      <rPr>
        <b/>
        <sz val="14"/>
        <color theme="1"/>
        <rFont val="Calibri"/>
        <family val="2"/>
        <scheme val="minor"/>
      </rPr>
      <t xml:space="preserve">Lignes directrices générales: </t>
    </r>
    <r>
      <rPr>
        <sz val="14"/>
        <color theme="1"/>
        <rFont val="Calibri"/>
        <family val="2"/>
        <scheme val="minor"/>
      </rPr>
      <t xml:space="preserve">pour chaque indicateur, choisissez les données disponibles les plus récentes. Insérez les données dans l’onglet correspondant de ce fichier ou choisissez dans le menu déroulant. </t>
    </r>
  </si>
  <si>
    <t>Domaine</t>
  </si>
  <si>
    <t>N°</t>
  </si>
  <si>
    <t>Indicateur</t>
  </si>
  <si>
    <t xml:space="preserve">Source </t>
  </si>
  <si>
    <t>Commentaires</t>
  </si>
  <si>
    <t>Possibilités d’éducation</t>
  </si>
  <si>
    <t>1.1.1</t>
  </si>
  <si>
    <t xml:space="preserve">Taux brut de scolarisation dans (a) l'enseignement préprimaire et (b) dans des programmes de développement éducatif de la petite enfance, indice ajusté de parité entre les sexes  </t>
  </si>
  <si>
    <t>Données ODD 4 ISU</t>
  </si>
  <si>
    <t>1.1.2</t>
  </si>
  <si>
    <t>Taux brut de scolarisation au supérieur, indice ajusté de parité entre les sexes</t>
  </si>
  <si>
    <t>1.1.3</t>
  </si>
  <si>
    <t>Taux brut d'achèvement de l’enseignement primaire, indice ajusté de parité entre les sexes</t>
  </si>
  <si>
    <t>Si le taux d’achèvement n’est pas disponible, envisager d’inclure le Taux Brut d’Admission (TBA) jusqu’à la fin du cycle primaire.</t>
  </si>
  <si>
    <t>1.1.4</t>
  </si>
  <si>
    <t>Taux d'achèvement du premier cycle de l’enseignement secondaire, indice ajusté de parité entre les sexes</t>
  </si>
  <si>
    <t>Si le taux d’achèvement n’est pas disponible, envisager d’inclure le Taux Brut d’Admission (TBA) jusqu’à la fin du premier cycle de l’enseignement secondaire.</t>
  </si>
  <si>
    <t>1.1.5</t>
  </si>
  <si>
    <t>Taux d'achèvement du second cycle de l’enseignement secondaire, indice de parité ajusté</t>
  </si>
  <si>
    <t>Si le taux d’achèvement n’est pas disponible, envisager d’inclure le Taux Brut d’Admission (TBA) jusqu’à la fin du second cycle de l’enseignement secondaire.</t>
  </si>
  <si>
    <t>1.1.6</t>
  </si>
  <si>
    <t>Taux de participation aux programmes d’enseignement technique et professionnel (15-24 ans), indice ajusté de parité entre les sexes</t>
  </si>
  <si>
    <t>1.2.1</t>
  </si>
  <si>
    <t xml:space="preserve">Proportion d’enfants et de jeunes en fin de cycle primaire ayant atteint au moins le seuil minimal de compétence en lecture, indice ajusté de parité entre les sexes </t>
  </si>
  <si>
    <t>Dans la mesure du possible, consulter les données des évaluations nationales d’apprentissage, les résultats des examens et/ou les enquêtes par grappes à indicateurs. multiples</t>
  </si>
  <si>
    <t>Données sur l’apprentissage de la Banque mondiale</t>
  </si>
  <si>
    <t>1.2.2</t>
  </si>
  <si>
    <t xml:space="preserve">Proportion d’enfants et de jeunes en fin de cycle primaire ayant atteint au moins le seuil minimal de compétence en mathématiques, indice ajusté de parité entre les sexes </t>
  </si>
  <si>
    <t>1.2.3</t>
  </si>
  <si>
    <t xml:space="preserve">Proportion d’enfants en fin de premier cycle du secondaire ayant atteint au moins le seuil minimal de compétence en lecture, indice ajusté de parité entre les sexes </t>
  </si>
  <si>
    <t>1.2.4</t>
  </si>
  <si>
    <t xml:space="preserve">Proportion d’enfants en fin de premier cycle du secondaire ayant atteint au moins le seuil minimal de compétence en mathématiques, indice ajusté de parité entre les sexes </t>
  </si>
  <si>
    <t>1.2.5</t>
  </si>
  <si>
    <t>Taux d’alphabétisme des adultes (population +15), indice ajusté de parité entre les sexes</t>
  </si>
  <si>
    <t>Normes et pratiques de genre</t>
  </si>
  <si>
    <t>2.1</t>
  </si>
  <si>
    <t>Pourcentage de femmes âgées de 15-49 ans qui considèrent qu’un mari est en droit de frapper ou de battre sa femme pour au moins une des raisons spécifiées, à savoir si sa femme brûle la nourriture, se dispute avec son mari, sort sans le lui dire, néglige les enfants ou refuse des rapports sexuels</t>
  </si>
  <si>
    <t>OCDE</t>
  </si>
  <si>
    <t>2.2</t>
  </si>
  <si>
    <t xml:space="preserve">Pourcentage d’adolescents âgés de 10-14 ans qui, durant la semaine de référence, ont consacré au moins 21 heures à des tâches ménagères non rémunérées </t>
  </si>
  <si>
    <t>Rapport mondial de suivi sur l’éducation 2020 Rapport sur l’égalité des genres</t>
  </si>
  <si>
    <t>2.3</t>
  </si>
  <si>
    <t>Pourcentage de femmes âgées de 20 à 24 ans mariées ou en couple avant 18 ans</t>
  </si>
  <si>
    <t>UNICEF</t>
  </si>
  <si>
    <t>2.4</t>
  </si>
  <si>
    <t>Pourcentage de femmes âgées de 20 à 24 ans qui ont donné naissance à un enfant avant 18 ans</t>
  </si>
  <si>
    <t>Institutions extérieures à l’éducation</t>
  </si>
  <si>
    <t>3.1</t>
  </si>
  <si>
    <t>Niveau de l’Indice des institutions sociales et du genre sur la discrimination de genre (catégorie SIGI 2019)</t>
  </si>
  <si>
    <t>3.2</t>
  </si>
  <si>
    <t>Le pays a-t-il ratifié la Convention sur l’élimination de toutes les formes de discrimination à l’égard des femmes (CEDAW) ? Le pays a-t-il inclus des réserves sur certains articles ?</t>
  </si>
  <si>
    <t>UNESCO SON Atlas carte 2</t>
  </si>
  <si>
    <t>3.3</t>
  </si>
  <si>
    <t xml:space="preserve">L’âge légal du mariage pour les filles est-il inférieur à 18 ans ? S’il est supérieur à 18 ans, des exceptions sont-elles possibles ? </t>
  </si>
  <si>
    <t>UNESCO SON Atlas carte 9</t>
  </si>
  <si>
    <t>3.4</t>
  </si>
  <si>
    <r>
      <rPr>
        <sz val="11"/>
        <color theme="1"/>
        <rFont val="Calibri"/>
        <family val="2"/>
        <scheme val="minor"/>
      </rPr>
      <t xml:space="preserve">Le pays est-il classé en situation de conflit à intensité élevée ou de moyenne intensité selon la classification FY21 de la Banque mondiale </t>
    </r>
    <r>
      <rPr>
        <sz val="11"/>
        <color rgb="FF000000"/>
        <rFont val="Calibri"/>
        <family val="2"/>
        <scheme val="minor"/>
      </rPr>
      <t>?</t>
    </r>
  </si>
  <si>
    <t xml:space="preserve">Banque mondiale </t>
  </si>
  <si>
    <t>Lois et politiques éducatives</t>
  </si>
  <si>
    <t>4.1</t>
  </si>
  <si>
    <t>Le pays a-t-il ratifié la Convention contre la discrimination en éducation (CADE) ?</t>
  </si>
  <si>
    <t>UNESCO HER Atlas carte 1</t>
  </si>
  <si>
    <t>4.2</t>
  </si>
  <si>
    <t xml:space="preserve">Le pays a-t-il approuvé la Déclaration sur la sécurité dans les écoles ? </t>
  </si>
  <si>
    <t>Coalition mondiale pour protéger l’éducation des attaques</t>
  </si>
  <si>
    <t>4.3</t>
  </si>
  <si>
    <t xml:space="preserve">La constitution prévoit-elle explicitement de garantir le droit à l’éducation sans discrimination fondée sur le sexe/genre ?  </t>
  </si>
  <si>
    <t>UNESCO SON Atlas carte 3</t>
  </si>
  <si>
    <t>4.4</t>
  </si>
  <si>
    <t xml:space="preserve">Le cadre juridique garantit-il +9 ans d’enseignement public gratuit et obligatoire pour tous ? </t>
  </si>
  <si>
    <t>UNESCO SON Atlas carte 5</t>
  </si>
  <si>
    <t xml:space="preserve">Répondez aux options : (1) oui +9 ans d’enseignement gratuit et obligatoire sont garantis, (2) +9 ans d’enseignement sont gratuits mais pas obligatoire, (3) +9 ans d’enseignement ne sont gratuits, des frais de scolarité sont rapportés. </t>
  </si>
  <si>
    <t>Centre d’analyse des politiques mondiales</t>
  </si>
  <si>
    <t>4.5</t>
  </si>
  <si>
    <r>
      <t>Le Plan Sectoriel d'</t>
    </r>
    <r>
      <rPr>
        <sz val="11"/>
        <color theme="1"/>
        <rFont val="Calibri"/>
        <family val="2"/>
      </rPr>
      <t>É</t>
    </r>
    <r>
      <rPr>
        <sz val="11"/>
        <color theme="1"/>
        <rFont val="Calibri"/>
        <family val="2"/>
        <scheme val="minor"/>
      </rPr>
      <t xml:space="preserve">ducation intègre-t-il la notion de genre ?  </t>
    </r>
  </si>
  <si>
    <t>PME : éducation des filles et genre dans les Plan Sectoriel d’Éducation</t>
  </si>
  <si>
    <t xml:space="preserve">Si le pays n’est pas inclus dans l’évaluation du PME citée dans les sources, évaluer l’intégration de la notion de genre dans le PSE selon les 3 critères : (1) disponibilité des données statistiques ventilées par sexe, (2) analyse des obstacles à l’éducation des filles, (3) mise en œuvre de stratégies spécifiques en faveur de l’éducation des filles (notamment les stratégies d’intégration du genre). Quand 2 critères au moins sont remplis, le PSE intègre la notion de genre. Quand un seul critère est rempli, le PSE intègre légèrement la notion de genre. Quand aucun des 2 critères n’est rempli, on considère que le PSE n’intègre pas la notion de genre. </t>
  </si>
  <si>
    <t>4.6</t>
  </si>
  <si>
    <t xml:space="preserve">Un audit de genre du ministère de l’Éducation a-t-il été mené au cours des 5 dernières années ? </t>
  </si>
  <si>
    <t xml:space="preserve">Réponses : (1) oui, (2) non. </t>
  </si>
  <si>
    <t>Système éducatif</t>
  </si>
  <si>
    <t>5.1.1</t>
  </si>
  <si>
    <t>Pourcentage de femmes enseignantes dans l'enseignement primaire</t>
  </si>
  <si>
    <t xml:space="preserve">ISU : base de données nationale de suivi </t>
  </si>
  <si>
    <t>5.1.2</t>
  </si>
  <si>
    <t>Pourcentage de femmes enseignantes dans l'enseignement secondaire</t>
  </si>
  <si>
    <t>5.1.3</t>
  </si>
  <si>
    <t>Pourcentage de femmes directrices d’école dans l'enseignement secondaire</t>
  </si>
  <si>
    <t>Évaluer le pourcentage de directrices d’école situé dans les fourchettes suivantes : (1) moins de 20 %, (2) entre 20 % et 50 %, (3) plus de 50 %.</t>
  </si>
  <si>
    <t>5.1.4</t>
  </si>
  <si>
    <t>5.1.5</t>
  </si>
  <si>
    <r>
      <rPr>
        <sz val="11"/>
        <color theme="1"/>
        <rFont val="Calibri"/>
        <family val="2"/>
        <scheme val="minor"/>
      </rPr>
      <t>Dans quelle mesure les concepts de genre et la pédagogie sensible au genre sont-ils inclus dans les programmes de perfectionnement professionnel des enseignants ?</t>
    </r>
    <r>
      <rPr>
        <sz val="11"/>
        <color theme="1"/>
        <rFont val="Calibri"/>
        <family val="2"/>
        <scheme val="minor"/>
      </rPr>
      <t xml:space="preserve"> </t>
    </r>
    <r>
      <rPr>
        <sz val="11"/>
        <color rgb="FFFF0000"/>
        <rFont val="Calibri"/>
        <family val="2"/>
        <scheme val="minor"/>
      </rPr>
      <t xml:space="preserve"> </t>
    </r>
  </si>
  <si>
    <t>Évaluer dans les fourchettes suivantes : (1) les concepts de genre ne sont pas inclus dans les programmes de perfectionnement professionnel des enseignants, (2) les concepts de genre sont inclus et les enseignants sont formés à petite échelle (phase pilote), (3) les concepts de genre sont inclus et les enseignants sont formés à grande échelle.</t>
  </si>
  <si>
    <t>5.1.6</t>
  </si>
  <si>
    <t xml:space="preserve">Dans quelle mesure l’éducation inclusive du handicap est-elle intégrée dans les programmes de perfectionnement professionnel des enseignants ?  </t>
  </si>
  <si>
    <t>Évaluer dans les fourchettes suivantes : (1) l’éducation inclusive du handicap n’est pas incluse dans le perfectionnement professionnel des enseignants, (2) l’éducation inclusive du handicap est incluse et les enseignants sont formés à petite échelle (phase pilote), (3) l’éducation inclusive du handicap est incluse et les enseignants sont formés à grande échelle.</t>
  </si>
  <si>
    <t>5.1.7</t>
  </si>
  <si>
    <t>Combien de matières suivantes le programme scolaire traite-t-il de manière claire et explicite, à l’aide de l’approche des compétences utiles pour la vie courante ?</t>
  </si>
  <si>
    <t xml:space="preserve">Évaluer dans les fourchettes suivantes : (1) le programme scolaire traite 0 à 2 des matières, (2) 2 à 5 des matières, (3) les 6 matières. </t>
  </si>
  <si>
    <t>- L’influence des normes de genre sur les choix des élèves concernant la sexualité.</t>
  </si>
  <si>
    <t>- L’utilisation correcte et efficace des préservatifs.</t>
  </si>
  <si>
    <t>- Comment acheter et utiliser les différents types de contraceptifs.</t>
  </si>
  <si>
    <t>- Comment éviter les rapports sexuels non désirés.</t>
  </si>
  <si>
    <t>- Comment utiliser les services de santé sexuelle et reproductive.</t>
  </si>
  <si>
    <t xml:space="preserve">- Les risques de violence, d’abus et de harcèlement sexuel sur Internet et les médias sociaux. </t>
  </si>
  <si>
    <t>5.1.8</t>
  </si>
  <si>
    <t xml:space="preserve">L’examen de genre du programme scolaire/des matériels d’enseignement et d’apprentissage a-t-il été mené au cours des 5 dernières années ? </t>
  </si>
  <si>
    <t>5.2.1</t>
  </si>
  <si>
    <t>Pourcentage d’écoles primaires avec des toilettes séparées par sexe</t>
  </si>
  <si>
    <t>5.2.2</t>
  </si>
  <si>
    <t>Pourcentage d’établissements du premier cycle du secondaire avec des toilettes séparées par sexe</t>
  </si>
  <si>
    <t>5.2.3</t>
  </si>
  <si>
    <t>Pourcentage d’écoles qui ont élaboré et mis en pratique un code de conduite faisant référence à la VGMS</t>
  </si>
  <si>
    <t xml:space="preserve">Évaluer dans les fourchettes suivantes : (1) moins de 30 % (2) entre 30 % et 70 % (3) plus de 70 %. </t>
  </si>
  <si>
    <t xml:space="preserve">Résultats d'éducation </t>
  </si>
  <si>
    <t>6.1</t>
  </si>
  <si>
    <t>Taux de participation des femmes à l’emploi de la population âgée de 15 ans et plus</t>
  </si>
  <si>
    <t>PNUD</t>
  </si>
  <si>
    <t>6.2</t>
  </si>
  <si>
    <t xml:space="preserve">Proportion de sièges détenus par des femmes dans les parlements nationaux </t>
  </si>
  <si>
    <t>6.3</t>
  </si>
  <si>
    <t>Proportion des femmes âgées de 15 à 49 ans qui prennent elles-mêmes des décisions éclairées concernant les rapports sexuels, l’utilisation d’un contraceptif et la santé reproductive</t>
  </si>
  <si>
    <t>Banque mondiale</t>
  </si>
  <si>
    <t xml:space="preserve">Méthodologie de notation  </t>
  </si>
  <si>
    <t>Score</t>
  </si>
  <si>
    <t>TBS petite enfance, IPS</t>
  </si>
  <si>
    <t>entre 0,95 et 1,05</t>
  </si>
  <si>
    <t>entre 0,85 et 0,95 ; entre 1,05 et 1,15</t>
  </si>
  <si>
    <t>Inférieur à 0,85 ; supérieur à 1,15</t>
  </si>
  <si>
    <t>Égalité des genres élevée</t>
  </si>
  <si>
    <t>TBS supérieur, IPS</t>
  </si>
  <si>
    <t>Égalité des genres moyenne</t>
  </si>
  <si>
    <t>Taux d’achèvement du primaire, IPS</t>
  </si>
  <si>
    <t>Égalité des genres faible</t>
  </si>
  <si>
    <t>Taux d’achèvement du premier cycle du secondaire, IPS</t>
  </si>
  <si>
    <t>Aucune donnée disponible</t>
  </si>
  <si>
    <t>Taux d’achèvement du second cycle du secondaire, IPS</t>
  </si>
  <si>
    <t>Participation à l’enseignement technique et à la formation professionnelle, IPS</t>
  </si>
  <si>
    <t>Aptitude en lecture en primaire, IPS</t>
  </si>
  <si>
    <t>Aptitude en mathématiques en primaire, IPS</t>
  </si>
  <si>
    <t>Aptitude en lecture dans le premier cycle du secondaire, IPS</t>
  </si>
  <si>
    <t xml:space="preserve">Aptitude en mathématiques dans le second cycle du secondaire, IPS </t>
  </si>
  <si>
    <t>Alphabétisation des adultes</t>
  </si>
  <si>
    <t>entre 0,85 et 1,15</t>
  </si>
  <si>
    <t>entre 0,70 et 0,85 ; entre 1,15 et 1,30</t>
  </si>
  <si>
    <t>Inférieur à 0,85 ; supérieur à 1,30</t>
  </si>
  <si>
    <t>Attitudes à l’égard de la violence</t>
  </si>
  <si>
    <t>inférieur à 10 %</t>
  </si>
  <si>
    <t>entre 10 % et 50 %</t>
  </si>
  <si>
    <t>supérieur à 50 %</t>
  </si>
  <si>
    <t xml:space="preserve">Adolescent(e)s et tâches ménagères, IPS </t>
  </si>
  <si>
    <t>entre 0,90 et 1,10</t>
  </si>
  <si>
    <t>entre 0,50 et 0,90 ; entre 1,10 et 1,50</t>
  </si>
  <si>
    <t>inférieur à 0,50 et supérieur à 1,50</t>
  </si>
  <si>
    <t>Taux de mariage des enfants</t>
  </si>
  <si>
    <t>entre 1 % et 25 %</t>
  </si>
  <si>
    <t>Supérieur à 25 %</t>
  </si>
  <si>
    <t>Taux des grossesses précoces</t>
  </si>
  <si>
    <t>entre 10 % et 40 %</t>
  </si>
  <si>
    <t>supérieur à 40 %</t>
  </si>
  <si>
    <t>Note SIGI</t>
  </si>
  <si>
    <t>faible</t>
  </si>
  <si>
    <t>moyenne</t>
  </si>
  <si>
    <t xml:space="preserve">Élevée/très élevée </t>
  </si>
  <si>
    <t xml:space="preserve">CEDAW </t>
  </si>
  <si>
    <t>Ratifiée sans réserves</t>
  </si>
  <si>
    <t>Ratifiée avec réserves</t>
  </si>
  <si>
    <t xml:space="preserve">Pas ratifiée </t>
  </si>
  <si>
    <t xml:space="preserve">Loi sur le mariage des enfants </t>
  </si>
  <si>
    <t>non</t>
  </si>
  <si>
    <t xml:space="preserve">Oui avec consentement </t>
  </si>
  <si>
    <t xml:space="preserve">oui </t>
  </si>
  <si>
    <t xml:space="preserve">Conflit </t>
  </si>
  <si>
    <t xml:space="preserve">Lois et politiques éducatives </t>
  </si>
  <si>
    <t>CADE</t>
  </si>
  <si>
    <t>oui</t>
  </si>
  <si>
    <t xml:space="preserve">non </t>
  </si>
  <si>
    <t xml:space="preserve">Déclaration sur la sécurité dans les écoles </t>
  </si>
  <si>
    <t xml:space="preserve">Constitution </t>
  </si>
  <si>
    <t xml:space="preserve">Enseignement gratuit et obligatoire </t>
  </si>
  <si>
    <t xml:space="preserve">gratuit et obligatoire </t>
  </si>
  <si>
    <t>gratuit mais pas obligatoire</t>
  </si>
  <si>
    <t xml:space="preserve">pas </t>
  </si>
  <si>
    <t>PSE</t>
  </si>
  <si>
    <t xml:space="preserve">légèrement </t>
  </si>
  <si>
    <t>Femmes enseignantes dans le primaire</t>
  </si>
  <si>
    <t>égal ou supérieur à 50 %</t>
  </si>
  <si>
    <t>entre 20 % et 50 %</t>
  </si>
  <si>
    <t>inférieur à 20 %</t>
  </si>
  <si>
    <t>Femmes enseignantes dans le secondaire</t>
  </si>
  <si>
    <t>Femmes directrices dans le primaire</t>
  </si>
  <si>
    <t xml:space="preserve">Femmes directrices dans le secondaire </t>
  </si>
  <si>
    <t xml:space="preserve">Formation des enseignants au genre </t>
  </si>
  <si>
    <t>Mise en oeuvre à l’échelle</t>
  </si>
  <si>
    <t xml:space="preserve">Phase pilote </t>
  </si>
  <si>
    <t>Pas incluse</t>
  </si>
  <si>
    <t>Formation des enseignants à l’enseignement inclusif</t>
  </si>
  <si>
    <t xml:space="preserve">Éducation à la sexualité </t>
  </si>
  <si>
    <t>2 à 5</t>
  </si>
  <si>
    <t>0 à 2</t>
  </si>
  <si>
    <t>Examen de genre du programme scolaire</t>
  </si>
  <si>
    <t>Toilettes primaire</t>
  </si>
  <si>
    <t>supérieur à 70 %</t>
  </si>
  <si>
    <t>entre 30 % et 70 %</t>
  </si>
  <si>
    <t>inférieur à 30 %</t>
  </si>
  <si>
    <t>Toilettes premier cycle du secondaire</t>
  </si>
  <si>
    <t xml:space="preserve">Code de conduite VGMS </t>
  </si>
  <si>
    <t>Participation à l’emploi</t>
  </si>
  <si>
    <t>Sièges au parlement</t>
  </si>
  <si>
    <t>entre 20 % et 40 %</t>
  </si>
  <si>
    <t>Décisions SSR</t>
  </si>
  <si>
    <t>supérieur à 80 %</t>
  </si>
  <si>
    <t>entre 30 % et 80 %</t>
  </si>
  <si>
    <t>Résumé</t>
  </si>
  <si>
    <t>Egalité élevée</t>
  </si>
  <si>
    <t>Egalité moyenne</t>
  </si>
  <si>
    <t>Egalité faible</t>
  </si>
  <si>
    <t>Aucune donnée</t>
  </si>
  <si>
    <t>Possibilités d'éducation</t>
  </si>
  <si>
    <t>Normes et Pratiques de genre</t>
  </si>
  <si>
    <t>Institutions extérieures à l'éducation</t>
  </si>
  <si>
    <t xml:space="preserve">Lois et Politiques éducatives </t>
  </si>
  <si>
    <t>Résultats d'éducation</t>
  </si>
  <si>
    <t>POSSIBILITÉS D’ÉDUCATION</t>
  </si>
  <si>
    <t>Zone géographique</t>
  </si>
  <si>
    <t>Taux brut de scolarisation Développement de la petite enfance, IPS</t>
  </si>
  <si>
    <t>Taux brut de scolarisation Supérieur, IPS</t>
  </si>
  <si>
    <t>Taux d’achèvement Primaire, IPS</t>
  </si>
  <si>
    <t>Taux d’achèvement Premier cycle du secondaire, IPS</t>
  </si>
  <si>
    <t>Taux d’achèvement Second cycle du secondaire, IPS</t>
  </si>
  <si>
    <t>Taux de participation Enseignement technique et à la formation professionnelles, IPS</t>
  </si>
  <si>
    <t xml:space="preserve">Aptitude minimale en lecture Fin de primaire, IPS </t>
  </si>
  <si>
    <t>Aptitude minimale en mathématiques Fin de primaire, IPS</t>
  </si>
  <si>
    <t>Aptitude minimale en lecture Fin de premier cycle du secondaire, IPS</t>
  </si>
  <si>
    <t>Aptitude minimale en mathématiques Fin de premier cycle du secondaire, IPS</t>
  </si>
  <si>
    <t>Taux d’alphabétisme des adultes (population +15), IPS</t>
  </si>
  <si>
    <t>National</t>
  </si>
  <si>
    <t>Rural</t>
  </si>
  <si>
    <t>Urbain</t>
  </si>
  <si>
    <t>Région géographique 1</t>
  </si>
  <si>
    <t>Région géographique 2</t>
  </si>
  <si>
    <t>Zone géographique 1</t>
  </si>
  <si>
    <t>Région géographique 3</t>
  </si>
  <si>
    <t>Zone géographique 2</t>
  </si>
  <si>
    <t>Région géographique 4</t>
  </si>
  <si>
    <t>Zone géographique 3</t>
  </si>
  <si>
    <t>Région géographique 5</t>
  </si>
  <si>
    <t>Zone géographique 4</t>
  </si>
  <si>
    <t>Zone géographique 5</t>
  </si>
  <si>
    <t>NORMES ET PRATIQUES DE GENRE</t>
  </si>
  <si>
    <t>Region</t>
  </si>
  <si>
    <t>Income</t>
  </si>
  <si>
    <t>Femmes qui acceptent qu’un mari est en droit de battre sa femme (%)</t>
  </si>
  <si>
    <t>Participation des adolescent(e)s aux tâches ménagères, IPS</t>
  </si>
  <si>
    <t>Taux de mariage des enfants (%)</t>
  </si>
  <si>
    <t>Taux des grossesses précoces (%)</t>
  </si>
  <si>
    <t>South Asia</t>
  </si>
  <si>
    <t>Low income</t>
  </si>
  <si>
    <t>Sub-Saharan Africa</t>
  </si>
  <si>
    <t>Lower middle income</t>
  </si>
  <si>
    <t>Latin America &amp; Caribbean</t>
  </si>
  <si>
    <t>Europe &amp; Central Asia</t>
  </si>
  <si>
    <t>Middle East &amp; North Africa</t>
  </si>
  <si>
    <t>East Asia &amp; Pacific</t>
  </si>
  <si>
    <t>Niveau SIGI de la discrimination de genre</t>
  </si>
  <si>
    <t>CEDAW ratifiée</t>
  </si>
  <si>
    <t xml:space="preserve">La loi autorise-t-elle le mariage des enfants ? </t>
  </si>
  <si>
    <t xml:space="preserve">Le pays est-il en situation de conflit ? </t>
  </si>
  <si>
    <t>LOIS ET POLITIQUES ÉDUCATIVES</t>
  </si>
  <si>
    <t>CADE ratifiée</t>
  </si>
  <si>
    <t>Déclaration sur la sécurité dans les écoles approuvée</t>
  </si>
  <si>
    <t>La constitution garantit explicitement le droit à l’éducation sans discrimination fondée sur le sexe/genre</t>
  </si>
  <si>
    <t xml:space="preserve">Le cadre juridique garantit +9 ans d’enseignement gratuit et obligatoire </t>
  </si>
  <si>
    <t>PSE intégrant la notion de genre</t>
  </si>
  <si>
    <t>Audit de genre du MEN</t>
  </si>
  <si>
    <t>SYSTÈME ÉDUCATIF</t>
  </si>
  <si>
    <t>Femmes enseignantes primaire (%)</t>
  </si>
  <si>
    <t xml:space="preserve">Femmes enseignantes secondaire (%) </t>
  </si>
  <si>
    <t xml:space="preserve">Femmes directrices primaire(%) </t>
  </si>
  <si>
    <t>Femmes directrices secondaire (%)</t>
  </si>
  <si>
    <t>Genre dans la formation des enseignants</t>
  </si>
  <si>
    <t xml:space="preserve">Éducation inclusive dans la formation des enseignants </t>
  </si>
  <si>
    <t>Matières sur l’éducation à la sexualité dans le programme scolaire</t>
  </si>
  <si>
    <t>Examen de genre du programme scolaire/matériels d’enseignement effectué</t>
  </si>
  <si>
    <t>Écoles primaires avec des toilettes séparées par sexe (%)</t>
  </si>
  <si>
    <t>Écoles premier cycle du secondaire avec des toilettes séparées par sexe (%)</t>
  </si>
  <si>
    <t>Écoles ayant un code de conduite sur la VBGMS (%)</t>
  </si>
  <si>
    <r>
      <rPr>
        <sz val="9"/>
        <color theme="1"/>
        <rFont val="Calibri"/>
        <family val="2"/>
      </rPr>
      <t>É</t>
    </r>
    <r>
      <rPr>
        <sz val="9"/>
        <color theme="1"/>
        <rFont val="Arial"/>
        <family val="2"/>
      </rPr>
      <t>galité élevée</t>
    </r>
  </si>
  <si>
    <t>..</t>
  </si>
  <si>
    <t>RÉSULTATS D'ÉDUCATION</t>
  </si>
  <si>
    <t>Taux de participation des femmes à l’emploi (%)</t>
  </si>
  <si>
    <t>Proportion de sièges détenus par des femmes au parlement (%)</t>
  </si>
  <si>
    <t>Proportion des femmes prenant elles-mêmes des décisions éclairées sur la SSR (%)</t>
  </si>
  <si>
    <r>
      <rPr>
        <sz val="10"/>
        <color theme="1"/>
        <rFont val="Calibri"/>
        <family val="2"/>
      </rPr>
      <t>É</t>
    </r>
    <r>
      <rPr>
        <sz val="10"/>
        <color theme="1"/>
        <rFont val="Arial"/>
        <family val="2"/>
      </rPr>
      <t>galité élevée</t>
    </r>
  </si>
  <si>
    <r>
      <rPr>
        <sz val="10"/>
        <color theme="1"/>
        <rFont val="Calibri"/>
        <family val="2"/>
      </rPr>
      <t>É</t>
    </r>
    <r>
      <rPr>
        <sz val="10"/>
        <color theme="1"/>
        <rFont val="Arial"/>
        <family val="2"/>
      </rPr>
      <t>galité moyenne</t>
    </r>
  </si>
  <si>
    <r>
      <rPr>
        <sz val="10"/>
        <color theme="1"/>
        <rFont val="Calibri"/>
        <family val="2"/>
      </rPr>
      <t>É</t>
    </r>
    <r>
      <rPr>
        <sz val="10"/>
        <color theme="1"/>
        <rFont val="Arial"/>
        <family val="2"/>
      </rPr>
      <t>galité faible</t>
    </r>
  </si>
  <si>
    <t>élevé</t>
  </si>
  <si>
    <t>ratifiée sans réserves</t>
  </si>
  <si>
    <t>NA</t>
  </si>
  <si>
    <t>moins de 20 %</t>
  </si>
  <si>
    <t>Source : Rapport d'analyse des indicateurs 2021</t>
  </si>
  <si>
    <t xml:space="preserve">INSTAT </t>
  </si>
  <si>
    <t xml:space="preserve">Source: CPS </t>
  </si>
  <si>
    <t xml:space="preserve">Source : ONEF </t>
  </si>
  <si>
    <t xml:space="preserve">Banque Mondiale </t>
  </si>
  <si>
    <t xml:space="preserve">Ce résumé fournit un aperçu de la situation de l’égalité des genres dans et à travers l’éducation au Mali. Il présente le niveau d’(in)égalité dans six domaines clés : (1) possibilités d’éducation, (2) normes et pratiques de genre, (3) institutions extérieures à l’éducation, (4) lois et politiques éducatives, (5) système éducatif et (6) résultats d'éducation. </t>
  </si>
  <si>
    <t xml:space="preserve">Les résultats de l'évaluation rapide montrent que la situation de l’égalité de genre dans l’éducation au Mali est alarmante. Les résultats sont particulièrement faibles dans les domaines des résultats d’éducation, les institutions extérieures à l’éducation et les normes de genre. Dans ce dernier domaine, les chiffres montrent que plus de 72% de femmes acceptent qu’un mari soit en droit de battre sa femme, le taux de mariage des enfants est à plus de 53% et le taux de grossesses précoces est à 37%.  Ces résultats sonnent donc comme un appel urgent de redoubler les efforts pour une approche holistique et intersectorielle pour combattre les inégalités de genre dans et à travers l’éducation. On note aussi quelques points positives: Les initiatives sont mises en œuvre dans les Académies d’Enseignement pour promouvoir l’accès des femmes aux IFM via des formations pour préparer le concours, le pourcentage d’écoles avec des toilettes séparées par sexe est élevé, et les enseignant(e)s reçoivent des formations continues en pédagogie sensible au genre et à l’inclusion. On note certains points partciuliers à améliorer, notamment la faible représentation des femmes dans le métier d’enseignant à tous les niveaux (25% en primaire et 10% en secondaire), et les enseignantes occupent très peu de postes de responsabilité au niveau des écoles (moins de 20% de femmes directrices à tous les niveaux).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</si>
</sst>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42" x14ac:knownFonts="1">
    <font>
      <sz val="11"/>
      <color theme="1"/>
      <name val="Calibri"/>
      <family val="2"/>
      <scheme val="minor"/>
    </font>
    <font>
      <sz val="11"/>
      <color theme="1"/>
      <name val="Calibri"/>
      <family val="2"/>
      <scheme val="minor"/>
    </font>
    <font>
      <sz val="10"/>
      <name val="Arial"/>
      <family val="2"/>
    </font>
    <font>
      <sz val="9"/>
      <color theme="1"/>
      <name val="Calibri"/>
      <family val="2"/>
      <scheme val="minor"/>
    </font>
    <font>
      <sz val="11"/>
      <color theme="0"/>
      <name val="Verdana"/>
      <family val="2"/>
    </font>
    <font>
      <b/>
      <sz val="11"/>
      <color theme="1"/>
      <name val="Calibri"/>
      <family val="2"/>
      <scheme val="minor"/>
    </font>
    <font>
      <b/>
      <sz val="12"/>
      <color theme="1"/>
      <name val="Calibri"/>
      <family val="2"/>
      <scheme val="minor"/>
    </font>
    <font>
      <sz val="12"/>
      <color theme="1"/>
      <name val="Calibri"/>
      <family val="2"/>
      <scheme val="minor"/>
    </font>
    <font>
      <sz val="10"/>
      <color theme="1"/>
      <name val="Arial"/>
      <family val="2"/>
    </font>
    <font>
      <sz val="10"/>
      <color theme="1"/>
      <name val="Calibri"/>
      <family val="2"/>
      <scheme val="minor"/>
    </font>
    <font>
      <sz val="9"/>
      <color theme="1"/>
      <name val="Verdana"/>
      <family val="2"/>
    </font>
    <font>
      <sz val="9"/>
      <color theme="0"/>
      <name val="Verdana"/>
      <family val="2"/>
    </font>
    <font>
      <sz val="10"/>
      <name val="Calibri"/>
      <family val="2"/>
      <scheme val="minor"/>
    </font>
    <font>
      <b/>
      <sz val="11"/>
      <color theme="0"/>
      <name val="Calibri"/>
      <family val="2"/>
      <scheme val="minor"/>
    </font>
    <font>
      <b/>
      <sz val="13"/>
      <color theme="1"/>
      <name val="Calibri"/>
      <family val="2"/>
      <scheme val="minor"/>
    </font>
    <font>
      <sz val="13"/>
      <color theme="1"/>
      <name val="Calibri"/>
      <family val="2"/>
      <scheme val="minor"/>
    </font>
    <font>
      <sz val="12"/>
      <color indexed="9"/>
      <name val="Calibri"/>
      <family val="2"/>
      <scheme val="minor"/>
    </font>
    <font>
      <sz val="12"/>
      <color theme="0"/>
      <name val="Calibri"/>
      <family val="2"/>
      <scheme val="minor"/>
    </font>
    <font>
      <b/>
      <sz val="12"/>
      <color theme="0"/>
      <name val="Calibri"/>
      <family val="2"/>
      <scheme val="minor"/>
    </font>
    <font>
      <b/>
      <sz val="14"/>
      <color theme="2" tint="-0.749992370372631"/>
      <name val="Calibri"/>
      <family val="2"/>
      <scheme val="minor"/>
    </font>
    <font>
      <sz val="11"/>
      <color rgb="FFFF0000"/>
      <name val="Calibri"/>
      <family val="2"/>
      <scheme val="minor"/>
    </font>
    <font>
      <u/>
      <sz val="11"/>
      <color theme="10"/>
      <name val="Calibri"/>
      <family val="2"/>
      <scheme val="minor"/>
    </font>
    <font>
      <sz val="11"/>
      <color rgb="FF000000"/>
      <name val="Calibri"/>
      <family val="2"/>
    </font>
    <font>
      <sz val="11"/>
      <color rgb="FF000000"/>
      <name val="Calibri"/>
      <family val="2"/>
      <scheme val="minor"/>
    </font>
    <font>
      <b/>
      <sz val="20"/>
      <color theme="1"/>
      <name val="Calibri"/>
      <family val="2"/>
      <scheme val="minor"/>
    </font>
    <font>
      <b/>
      <sz val="20"/>
      <name val="Calibri"/>
      <family val="2"/>
      <scheme val="minor"/>
    </font>
    <font>
      <sz val="20"/>
      <name val="Calibri"/>
      <family val="2"/>
      <scheme val="minor"/>
    </font>
    <font>
      <i/>
      <sz val="11"/>
      <color theme="1"/>
      <name val="Calibri"/>
      <family val="2"/>
      <scheme val="minor"/>
    </font>
    <font>
      <sz val="20"/>
      <color theme="1"/>
      <name val="Calibri"/>
      <family val="2"/>
      <scheme val="minor"/>
    </font>
    <font>
      <b/>
      <i/>
      <sz val="20"/>
      <name val="Calibri"/>
      <family val="2"/>
      <scheme val="minor"/>
    </font>
    <font>
      <sz val="10"/>
      <color theme="1"/>
      <name val="Calibri"/>
      <family val="2"/>
    </font>
    <font>
      <sz val="9"/>
      <color theme="1"/>
      <name val="Arial"/>
      <family val="2"/>
    </font>
    <font>
      <sz val="9"/>
      <color theme="1"/>
      <name val="Calibri"/>
      <family val="2"/>
    </font>
    <font>
      <sz val="11"/>
      <color theme="1"/>
      <name val="Calibri"/>
      <family val="2"/>
    </font>
    <font>
      <sz val="14"/>
      <color theme="1"/>
      <name val="Calibri"/>
      <family val="2"/>
      <scheme val="minor"/>
    </font>
    <font>
      <b/>
      <sz val="14"/>
      <color theme="1"/>
      <name val="Calibri"/>
      <family val="2"/>
      <scheme val="minor"/>
    </font>
    <font>
      <sz val="18"/>
      <color theme="1"/>
      <name val="Calibri"/>
      <family val="2"/>
      <scheme val="minor"/>
    </font>
    <font>
      <sz val="18"/>
      <name val="Arial"/>
      <family val="2"/>
    </font>
    <font>
      <sz val="18"/>
      <color theme="1"/>
      <name val="Arial"/>
      <family val="2"/>
    </font>
    <font>
      <sz val="12"/>
      <name val="Calibri"/>
      <family val="2"/>
      <scheme val="minor"/>
    </font>
    <font>
      <sz val="12"/>
      <color theme="1"/>
      <name val="Verdana"/>
      <family val="2"/>
    </font>
    <font>
      <sz val="12"/>
      <name val="Verdana"/>
      <family val="2"/>
    </font>
  </fonts>
  <fills count="16">
    <fill>
      <patternFill patternType="none"/>
    </fill>
    <fill>
      <patternFill patternType="gray125"/>
    </fill>
    <fill>
      <patternFill patternType="solid">
        <fgColor rgb="FF00A1E3"/>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0" fontId="2" fillId="0" borderId="0"/>
    <xf numFmtId="0" fontId="1" fillId="0" borderId="0"/>
    <xf numFmtId="0" fontId="21" fillId="0" borderId="0" applyNumberFormat="0" applyFill="0" applyBorder="0" applyAlignment="0" applyProtection="0"/>
  </cellStyleXfs>
  <cellXfs count="162">
    <xf numFmtId="0" fontId="0" fillId="0" borderId="0" xfId="0"/>
    <xf numFmtId="0" fontId="1" fillId="0" borderId="0" xfId="0" applyFont="1"/>
    <xf numFmtId="0" fontId="3" fillId="0" borderId="0" xfId="0" applyFont="1"/>
    <xf numFmtId="0" fontId="4" fillId="3" borderId="1" xfId="0" applyFont="1" applyFill="1" applyBorder="1" applyAlignment="1">
      <alignment horizontal="center" vertical="center"/>
    </xf>
    <xf numFmtId="0" fontId="0" fillId="0" borderId="1" xfId="0" applyBorder="1"/>
    <xf numFmtId="0" fontId="0" fillId="4" borderId="1" xfId="0" applyFill="1" applyBorder="1"/>
    <xf numFmtId="0" fontId="0" fillId="5" borderId="1" xfId="0" applyFill="1" applyBorder="1"/>
    <xf numFmtId="0" fontId="0" fillId="5" borderId="1" xfId="0" applyFill="1" applyBorder="1" applyAlignment="1">
      <alignment wrapText="1"/>
    </xf>
    <xf numFmtId="0" fontId="0" fillId="4" borderId="5" xfId="0" applyFill="1" applyBorder="1"/>
    <xf numFmtId="0" fontId="0" fillId="5" borderId="5" xfId="0" applyFill="1" applyBorder="1" applyAlignment="1">
      <alignment wrapText="1"/>
    </xf>
    <xf numFmtId="0" fontId="0" fillId="6" borderId="6" xfId="0" applyFill="1" applyBorder="1"/>
    <xf numFmtId="0" fontId="0" fillId="6" borderId="7" xfId="0" applyFill="1" applyBorder="1"/>
    <xf numFmtId="0" fontId="0" fillId="4" borderId="8" xfId="0" applyFill="1" applyBorder="1"/>
    <xf numFmtId="0" fontId="0" fillId="5" borderId="8" xfId="0" applyFill="1" applyBorder="1" applyAlignment="1">
      <alignment wrapText="1"/>
    </xf>
    <xf numFmtId="0" fontId="0" fillId="6" borderId="9" xfId="0" applyFill="1" applyBorder="1"/>
    <xf numFmtId="0" fontId="0" fillId="5" borderId="5" xfId="0" applyFill="1" applyBorder="1"/>
    <xf numFmtId="0" fontId="0" fillId="5" borderId="8" xfId="0" applyFill="1" applyBorder="1"/>
    <xf numFmtId="0" fontId="0" fillId="8" borderId="5" xfId="0" applyFill="1" applyBorder="1"/>
    <xf numFmtId="0" fontId="0" fillId="8" borderId="1" xfId="0" applyFill="1" applyBorder="1"/>
    <xf numFmtId="0" fontId="10" fillId="0" borderId="1" xfId="0" applyFont="1" applyBorder="1"/>
    <xf numFmtId="0" fontId="0" fillId="4" borderId="1" xfId="0" applyFill="1" applyBorder="1" applyAlignment="1">
      <alignment horizontal="left"/>
    </xf>
    <xf numFmtId="0" fontId="2" fillId="0" borderId="0" xfId="1" applyAlignment="1">
      <alignment horizontal="right"/>
    </xf>
    <xf numFmtId="43" fontId="8" fillId="0" borderId="0" xfId="0" applyNumberFormat="1" applyFont="1" applyAlignment="1">
      <alignment horizontal="right"/>
    </xf>
    <xf numFmtId="43" fontId="9" fillId="0" borderId="0" xfId="0" applyNumberFormat="1" applyFont="1" applyAlignment="1">
      <alignment horizontal="right"/>
    </xf>
    <xf numFmtId="0" fontId="9" fillId="0" borderId="0" xfId="0" applyFont="1" applyAlignment="1">
      <alignment horizontal="right"/>
    </xf>
    <xf numFmtId="0" fontId="0" fillId="4" borderId="4" xfId="0" applyFill="1" applyBorder="1"/>
    <xf numFmtId="0" fontId="0" fillId="6" borderId="11" xfId="0" applyFill="1" applyBorder="1"/>
    <xf numFmtId="0" fontId="0" fillId="5" borderId="4" xfId="0" applyFill="1" applyBorder="1"/>
    <xf numFmtId="0" fontId="4" fillId="0" borderId="1" xfId="0" applyFont="1" applyBorder="1" applyAlignment="1">
      <alignment horizontal="center" vertical="center"/>
    </xf>
    <xf numFmtId="0" fontId="11" fillId="3" borderId="1" xfId="0" applyFont="1" applyFill="1" applyBorder="1" applyAlignment="1">
      <alignment horizontal="center" vertical="center"/>
    </xf>
    <xf numFmtId="0" fontId="3" fillId="0" borderId="0" xfId="0" applyFont="1" applyAlignment="1">
      <alignment horizontal="right"/>
    </xf>
    <xf numFmtId="2" fontId="9" fillId="0" borderId="0" xfId="0" applyNumberFormat="1" applyFont="1" applyAlignment="1">
      <alignment horizontal="right"/>
    </xf>
    <xf numFmtId="0" fontId="12" fillId="0" borderId="0" xfId="1" applyFont="1" applyAlignment="1">
      <alignment horizontal="right" vertical="center" wrapText="1"/>
    </xf>
    <xf numFmtId="0" fontId="12" fillId="0" borderId="0" xfId="1" applyFont="1" applyAlignment="1">
      <alignment horizontal="right"/>
    </xf>
    <xf numFmtId="0" fontId="12" fillId="0" borderId="0" xfId="1" applyFont="1" applyAlignment="1">
      <alignment vertical="center" wrapText="1"/>
    </xf>
    <xf numFmtId="0" fontId="5" fillId="0" borderId="0" xfId="0" applyFont="1" applyAlignment="1">
      <alignment vertical="center" wrapText="1"/>
    </xf>
    <xf numFmtId="0" fontId="0" fillId="0" borderId="3" xfId="0" applyBorder="1"/>
    <xf numFmtId="0" fontId="2" fillId="0" borderId="0" xfId="0" applyFont="1" applyAlignment="1">
      <alignment horizontal="right"/>
    </xf>
    <xf numFmtId="0" fontId="8" fillId="0" borderId="0" xfId="0" applyFont="1" applyAlignment="1">
      <alignment horizontal="right"/>
    </xf>
    <xf numFmtId="0" fontId="9" fillId="0" borderId="0" xfId="0" applyFont="1"/>
    <xf numFmtId="2" fontId="8" fillId="0" borderId="0" xfId="0" applyNumberFormat="1" applyFont="1" applyAlignment="1">
      <alignment horizontal="right"/>
    </xf>
    <xf numFmtId="0" fontId="10" fillId="0" borderId="3" xfId="0" applyFont="1" applyBorder="1"/>
    <xf numFmtId="1" fontId="2" fillId="0" borderId="0" xfId="0" applyNumberFormat="1" applyFont="1" applyAlignment="1">
      <alignment horizontal="right"/>
    </xf>
    <xf numFmtId="0" fontId="2" fillId="0" borderId="1" xfId="0" applyFont="1" applyBorder="1" applyAlignment="1">
      <alignment horizontal="right" vertical="center" wrapText="1"/>
    </xf>
    <xf numFmtId="164" fontId="2" fillId="0" borderId="0" xfId="0" applyNumberFormat="1" applyFont="1" applyAlignment="1">
      <alignment horizontal="right"/>
    </xf>
    <xf numFmtId="0" fontId="2" fillId="0" borderId="1" xfId="0" applyFont="1" applyBorder="1" applyAlignment="1">
      <alignment horizontal="right"/>
    </xf>
    <xf numFmtId="0" fontId="8" fillId="0" borderId="1" xfId="0" applyFont="1" applyBorder="1" applyAlignment="1">
      <alignment horizontal="right"/>
    </xf>
    <xf numFmtId="0" fontId="9" fillId="0" borderId="1" xfId="0" applyFont="1" applyBorder="1"/>
    <xf numFmtId="0" fontId="10" fillId="0" borderId="0" xfId="0" applyFont="1" applyAlignment="1">
      <alignment horizontal="left"/>
    </xf>
    <xf numFmtId="0" fontId="10" fillId="0" borderId="0" xfId="0" applyFont="1"/>
    <xf numFmtId="1" fontId="2" fillId="0" borderId="1" xfId="0" applyNumberFormat="1" applyFont="1" applyBorder="1" applyAlignment="1">
      <alignment horizontal="right"/>
    </xf>
    <xf numFmtId="0" fontId="4" fillId="3" borderId="3" xfId="0" applyFont="1" applyFill="1" applyBorder="1" applyAlignment="1">
      <alignment horizontal="center" vertical="center"/>
    </xf>
    <xf numFmtId="0" fontId="4" fillId="0" borderId="3" xfId="0" applyFont="1" applyBorder="1" applyAlignment="1">
      <alignment horizontal="center" vertical="center"/>
    </xf>
    <xf numFmtId="2" fontId="0" fillId="0" borderId="1" xfId="0" applyNumberFormat="1" applyBorder="1" applyAlignment="1">
      <alignment vertical="center" wrapText="1"/>
    </xf>
    <xf numFmtId="2" fontId="0" fillId="0" borderId="1" xfId="0" applyNumberFormat="1" applyBorder="1"/>
    <xf numFmtId="0" fontId="5" fillId="0" borderId="0" xfId="0" applyFont="1"/>
    <xf numFmtId="0" fontId="6" fillId="4" borderId="1" xfId="0" applyFont="1" applyFill="1" applyBorder="1" applyAlignment="1">
      <alignment horizontal="center" vertical="center"/>
    </xf>
    <xf numFmtId="0" fontId="6" fillId="5" borderId="1" xfId="0" applyFont="1" applyFill="1" applyBorder="1" applyAlignment="1">
      <alignment horizontal="center" vertical="center"/>
    </xf>
    <xf numFmtId="0" fontId="6" fillId="6" borderId="1" xfId="0" applyFont="1" applyFill="1" applyBorder="1" applyAlignment="1">
      <alignment horizontal="center" vertical="center"/>
    </xf>
    <xf numFmtId="0" fontId="6" fillId="7" borderId="1" xfId="0" applyFont="1" applyFill="1" applyBorder="1" applyAlignment="1">
      <alignment horizontal="center" vertical="center"/>
    </xf>
    <xf numFmtId="0" fontId="0" fillId="11" borderId="1" xfId="0" applyFill="1" applyBorder="1" applyAlignment="1">
      <alignment horizontal="center" vertical="center"/>
    </xf>
    <xf numFmtId="0" fontId="0" fillId="11" borderId="8" xfId="0" applyFill="1" applyBorder="1" applyAlignment="1">
      <alignment horizontal="center" vertical="center"/>
    </xf>
    <xf numFmtId="0" fontId="0" fillId="11" borderId="19" xfId="0" applyFill="1" applyBorder="1" applyAlignment="1">
      <alignment horizontal="center" vertical="center"/>
    </xf>
    <xf numFmtId="0" fontId="0" fillId="11" borderId="5" xfId="0" applyFill="1" applyBorder="1" applyAlignment="1">
      <alignment horizontal="center" vertical="center"/>
    </xf>
    <xf numFmtId="0" fontId="0" fillId="4" borderId="20" xfId="0" applyFill="1" applyBorder="1"/>
    <xf numFmtId="0" fontId="0" fillId="8" borderId="20" xfId="0" applyFill="1" applyBorder="1"/>
    <xf numFmtId="0" fontId="0" fillId="6" borderId="21" xfId="0" applyFill="1" applyBorder="1"/>
    <xf numFmtId="0" fontId="14" fillId="10" borderId="4" xfId="0" applyFont="1" applyFill="1" applyBorder="1" applyAlignment="1">
      <alignment horizontal="center" vertical="center"/>
    </xf>
    <xf numFmtId="0" fontId="14" fillId="10" borderId="8" xfId="0" applyFont="1" applyFill="1" applyBorder="1" applyAlignment="1">
      <alignment horizontal="center" vertical="center"/>
    </xf>
    <xf numFmtId="0" fontId="0" fillId="13" borderId="1" xfId="0" applyFill="1" applyBorder="1"/>
    <xf numFmtId="0" fontId="1" fillId="13" borderId="1" xfId="0" applyFont="1" applyFill="1" applyBorder="1"/>
    <xf numFmtId="0" fontId="5" fillId="13" borderId="1" xfId="0" applyFont="1" applyFill="1" applyBorder="1"/>
    <xf numFmtId="0" fontId="16" fillId="2" borderId="2" xfId="1" applyFont="1" applyFill="1" applyBorder="1" applyAlignment="1">
      <alignment horizontal="left" vertical="center" wrapText="1"/>
    </xf>
    <xf numFmtId="0" fontId="16" fillId="2" borderId="2" xfId="1" applyFont="1" applyFill="1" applyBorder="1" applyAlignment="1">
      <alignment horizontal="center" vertical="center" wrapText="1"/>
    </xf>
    <xf numFmtId="0" fontId="4" fillId="3" borderId="19" xfId="0" applyFont="1" applyFill="1" applyBorder="1" applyAlignment="1">
      <alignment horizontal="center" vertical="center"/>
    </xf>
    <xf numFmtId="0" fontId="17" fillId="3" borderId="19"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8" fillId="8" borderId="0" xfId="0" applyFont="1" applyFill="1" applyAlignment="1">
      <alignment horizontal="center" vertical="center"/>
    </xf>
    <xf numFmtId="0" fontId="13" fillId="8" borderId="0" xfId="0" applyFont="1" applyFill="1" applyAlignment="1">
      <alignment horizontal="center" vertical="center"/>
    </xf>
    <xf numFmtId="0" fontId="12" fillId="0" borderId="1" xfId="1" applyFont="1" applyBorder="1" applyAlignment="1" applyProtection="1">
      <alignment horizontal="right"/>
      <protection locked="0"/>
    </xf>
    <xf numFmtId="43" fontId="9" fillId="0" borderId="1" xfId="0" applyNumberFormat="1" applyFont="1" applyBorder="1" applyAlignment="1" applyProtection="1">
      <alignment horizontal="right"/>
      <protection locked="0"/>
    </xf>
    <xf numFmtId="0" fontId="9" fillId="0" borderId="1" xfId="0" applyFont="1" applyBorder="1" applyAlignment="1" applyProtection="1">
      <alignment horizontal="right"/>
      <protection locked="0"/>
    </xf>
    <xf numFmtId="0" fontId="9" fillId="0" borderId="1" xfId="0" applyFont="1" applyBorder="1" applyAlignment="1">
      <alignment horizontal="right"/>
    </xf>
    <xf numFmtId="0" fontId="12" fillId="0" borderId="1" xfId="0" applyFont="1" applyBorder="1" applyAlignment="1">
      <alignment horizontal="right"/>
    </xf>
    <xf numFmtId="0" fontId="5" fillId="0" borderId="1" xfId="0" applyFont="1" applyBorder="1"/>
    <xf numFmtId="0" fontId="14" fillId="10" borderId="1" xfId="0" applyFont="1" applyFill="1" applyBorder="1" applyAlignment="1">
      <alignment horizontal="center" vertical="center"/>
    </xf>
    <xf numFmtId="0" fontId="0" fillId="11" borderId="1" xfId="0" applyFill="1" applyBorder="1" applyAlignment="1">
      <alignment wrapText="1"/>
    </xf>
    <xf numFmtId="0" fontId="21" fillId="14" borderId="1" xfId="3" applyFill="1" applyBorder="1" applyAlignment="1">
      <alignment vertical="center"/>
    </xf>
    <xf numFmtId="0" fontId="0" fillId="11" borderId="1" xfId="0" applyFill="1" applyBorder="1" applyAlignment="1">
      <alignment vertical="center" wrapText="1"/>
    </xf>
    <xf numFmtId="0" fontId="22" fillId="11" borderId="1" xfId="0" applyFont="1" applyFill="1" applyBorder="1" applyAlignment="1">
      <alignment vertical="center" wrapText="1"/>
    </xf>
    <xf numFmtId="0" fontId="23" fillId="11" borderId="1" xfId="0" applyFont="1" applyFill="1" applyBorder="1" applyAlignment="1">
      <alignment wrapText="1"/>
    </xf>
    <xf numFmtId="0" fontId="21" fillId="14" borderId="1" xfId="3" applyFill="1" applyBorder="1" applyAlignment="1">
      <alignment vertical="center" wrapText="1"/>
    </xf>
    <xf numFmtId="0" fontId="0" fillId="0" borderId="1" xfId="0" applyBorder="1" applyAlignment="1">
      <alignment wrapText="1"/>
    </xf>
    <xf numFmtId="0" fontId="0" fillId="14" borderId="1" xfId="0" applyFill="1" applyBorder="1" applyAlignment="1">
      <alignment vertical="center"/>
    </xf>
    <xf numFmtId="0" fontId="0" fillId="11" borderId="4" xfId="0" applyFill="1" applyBorder="1" applyAlignment="1">
      <alignment vertical="center" wrapText="1"/>
    </xf>
    <xf numFmtId="49" fontId="0" fillId="11" borderId="2" xfId="0" applyNumberFormat="1" applyFill="1" applyBorder="1" applyAlignment="1">
      <alignment horizontal="left" vertical="center" wrapText="1"/>
    </xf>
    <xf numFmtId="49" fontId="0" fillId="11" borderId="19" xfId="0" applyNumberFormat="1" applyFill="1" applyBorder="1" applyAlignment="1">
      <alignment wrapText="1"/>
    </xf>
    <xf numFmtId="0" fontId="0" fillId="0" borderId="1" xfId="0" applyBorder="1" applyAlignment="1">
      <alignment vertical="center" wrapText="1"/>
    </xf>
    <xf numFmtId="0" fontId="0" fillId="14" borderId="12" xfId="0" applyFill="1" applyBorder="1" applyAlignment="1">
      <alignment vertical="center"/>
    </xf>
    <xf numFmtId="0" fontId="14" fillId="10" borderId="4" xfId="0" applyFont="1" applyFill="1" applyBorder="1" applyAlignment="1">
      <alignment horizontal="center" vertical="center" wrapText="1"/>
    </xf>
    <xf numFmtId="0" fontId="0" fillId="0" borderId="0" xfId="0" applyAlignment="1">
      <alignment wrapText="1"/>
    </xf>
    <xf numFmtId="0" fontId="8" fillId="0" borderId="0" xfId="0" applyFont="1" applyAlignment="1">
      <alignment horizontal="left"/>
    </xf>
    <xf numFmtId="0" fontId="31" fillId="0" borderId="0" xfId="0" applyFont="1" applyAlignment="1">
      <alignment horizontal="left"/>
    </xf>
    <xf numFmtId="0" fontId="0" fillId="11" borderId="14" xfId="0" applyFill="1" applyBorder="1" applyAlignment="1">
      <alignment vertical="center" wrapText="1"/>
    </xf>
    <xf numFmtId="0" fontId="0" fillId="11" borderId="15" xfId="0" applyFill="1" applyBorder="1" applyAlignment="1">
      <alignment vertical="center" wrapText="1"/>
    </xf>
    <xf numFmtId="0" fontId="0" fillId="11" borderId="16" xfId="0" applyFill="1" applyBorder="1" applyAlignment="1">
      <alignment vertical="center" wrapText="1"/>
    </xf>
    <xf numFmtId="0" fontId="0" fillId="11" borderId="14" xfId="0" applyFill="1" applyBorder="1" applyAlignment="1">
      <alignment wrapText="1"/>
    </xf>
    <xf numFmtId="0" fontId="0" fillId="11" borderId="15" xfId="0" applyFill="1" applyBorder="1" applyAlignment="1">
      <alignment wrapText="1"/>
    </xf>
    <xf numFmtId="0" fontId="0" fillId="11" borderId="13" xfId="0" applyFill="1" applyBorder="1" applyAlignment="1">
      <alignment wrapText="1"/>
    </xf>
    <xf numFmtId="0" fontId="0" fillId="11" borderId="12" xfId="0" applyFill="1" applyBorder="1" applyAlignment="1">
      <alignment wrapText="1"/>
    </xf>
    <xf numFmtId="0" fontId="0" fillId="11" borderId="16" xfId="0" applyFill="1" applyBorder="1" applyAlignment="1">
      <alignment wrapText="1"/>
    </xf>
    <xf numFmtId="0" fontId="37" fillId="0" borderId="0" xfId="0" applyFont="1" applyAlignment="1">
      <alignment wrapText="1"/>
    </xf>
    <xf numFmtId="0" fontId="37" fillId="0" borderId="0" xfId="0" applyFont="1" applyAlignment="1">
      <alignment vertical="center" wrapText="1"/>
    </xf>
    <xf numFmtId="0" fontId="36" fillId="0" borderId="0" xfId="0" applyFont="1" applyAlignment="1">
      <alignment horizontal="right"/>
    </xf>
    <xf numFmtId="0" fontId="37" fillId="0" borderId="0" xfId="0" applyFont="1" applyAlignment="1">
      <alignment horizontal="right"/>
    </xf>
    <xf numFmtId="0" fontId="38" fillId="0" borderId="0" xfId="0" applyFont="1" applyAlignment="1">
      <alignment horizontal="right"/>
    </xf>
    <xf numFmtId="0" fontId="36" fillId="0" borderId="0" xfId="0" applyFont="1"/>
    <xf numFmtId="2" fontId="0" fillId="13" borderId="1" xfId="0" applyNumberFormat="1" applyFill="1" applyBorder="1"/>
    <xf numFmtId="0" fontId="39" fillId="0" borderId="3" xfId="0" applyFont="1" applyBorder="1" applyAlignment="1">
      <alignment horizontal="right"/>
    </xf>
    <xf numFmtId="0" fontId="7" fillId="0" borderId="1" xfId="0" applyFont="1" applyBorder="1" applyAlignment="1">
      <alignment horizontal="right"/>
    </xf>
    <xf numFmtId="0" fontId="7" fillId="0" borderId="1" xfId="0" applyFont="1" applyBorder="1"/>
    <xf numFmtId="0" fontId="17" fillId="3" borderId="4" xfId="0" applyFont="1" applyFill="1" applyBorder="1" applyAlignment="1">
      <alignment horizontal="center" vertical="center" wrapText="1"/>
    </xf>
    <xf numFmtId="0" fontId="17" fillId="3" borderId="4" xfId="0" applyFont="1" applyFill="1" applyBorder="1" applyAlignment="1">
      <alignment horizontal="center" vertical="center"/>
    </xf>
    <xf numFmtId="0" fontId="40" fillId="0" borderId="1" xfId="0" applyFont="1" applyBorder="1" applyAlignment="1">
      <alignment horizontal="right"/>
    </xf>
    <xf numFmtId="0" fontId="17" fillId="3" borderId="1" xfId="0" applyFont="1" applyFill="1" applyBorder="1" applyAlignment="1">
      <alignment horizontal="center" vertical="center"/>
    </xf>
    <xf numFmtId="0" fontId="41" fillId="0" borderId="1" xfId="0" applyFont="1" applyBorder="1"/>
    <xf numFmtId="0" fontId="41" fillId="0" borderId="1" xfId="0" applyFont="1" applyBorder="1" applyAlignment="1">
      <alignment horizontal="left" vertical="center" wrapText="1"/>
    </xf>
    <xf numFmtId="0" fontId="35" fillId="12" borderId="1" xfId="0" applyFont="1" applyFill="1" applyBorder="1" applyAlignment="1">
      <alignment horizontal="center" vertical="center" wrapText="1"/>
    </xf>
    <xf numFmtId="0" fontId="34" fillId="12" borderId="1" xfId="0" applyFont="1" applyFill="1" applyBorder="1" applyAlignment="1">
      <alignment horizontal="center" vertical="center" wrapText="1"/>
    </xf>
    <xf numFmtId="0" fontId="35" fillId="12" borderId="4" xfId="0" applyFont="1" applyFill="1" applyBorder="1" applyAlignment="1">
      <alignment horizontal="center" vertical="center" wrapText="1"/>
    </xf>
    <xf numFmtId="0" fontId="34" fillId="12" borderId="2" xfId="0" applyFont="1" applyFill="1" applyBorder="1" applyAlignment="1">
      <alignment horizontal="center" vertical="center" wrapText="1"/>
    </xf>
    <xf numFmtId="0" fontId="34" fillId="0" borderId="19" xfId="0" applyFont="1" applyBorder="1" applyAlignment="1">
      <alignment horizontal="center" vertical="center" wrapText="1"/>
    </xf>
    <xf numFmtId="0" fontId="0" fillId="11" borderId="1" xfId="0" applyFill="1" applyBorder="1" applyAlignment="1">
      <alignment horizontal="center" vertical="center"/>
    </xf>
    <xf numFmtId="0" fontId="0" fillId="11" borderId="1" xfId="0" applyFill="1" applyBorder="1" applyAlignment="1">
      <alignment vertical="center" wrapText="1"/>
    </xf>
    <xf numFmtId="0" fontId="0" fillId="0" borderId="4" xfId="0" applyBorder="1" applyAlignment="1">
      <alignment wrapText="1"/>
    </xf>
    <xf numFmtId="0" fontId="0" fillId="0" borderId="19" xfId="0" applyBorder="1" applyAlignment="1">
      <alignment wrapText="1"/>
    </xf>
    <xf numFmtId="0" fontId="0" fillId="14" borderId="12" xfId="0" applyFill="1" applyBorder="1" applyAlignment="1">
      <alignment vertical="center"/>
    </xf>
    <xf numFmtId="0" fontId="0" fillId="14" borderId="22" xfId="0" applyFill="1" applyBorder="1" applyAlignment="1">
      <alignment vertical="center"/>
    </xf>
    <xf numFmtId="0" fontId="0" fillId="14" borderId="23" xfId="0" applyFill="1" applyBorder="1" applyAlignment="1">
      <alignment vertical="center"/>
    </xf>
    <xf numFmtId="0" fontId="0" fillId="0" borderId="1" xfId="0" applyBorder="1" applyAlignment="1">
      <alignment vertical="top" wrapText="1"/>
    </xf>
    <xf numFmtId="0" fontId="25" fillId="9" borderId="1" xfId="0" applyFont="1" applyFill="1" applyBorder="1" applyAlignment="1">
      <alignment horizontal="center" vertical="center"/>
    </xf>
    <xf numFmtId="0" fontId="26" fillId="9" borderId="1" xfId="0" applyFont="1" applyFill="1" applyBorder="1" applyAlignment="1">
      <alignment horizontal="center" vertical="center"/>
    </xf>
    <xf numFmtId="0" fontId="35" fillId="12" borderId="1" xfId="0" applyFont="1" applyFill="1" applyBorder="1" applyAlignment="1">
      <alignment horizontal="center" vertical="center"/>
    </xf>
    <xf numFmtId="0" fontId="34" fillId="12" borderId="1" xfId="0" applyFont="1" applyFill="1" applyBorder="1" applyAlignment="1">
      <alignment horizontal="center" vertical="center"/>
    </xf>
    <xf numFmtId="0" fontId="0" fillId="0" borderId="1" xfId="0" applyBorder="1" applyAlignment="1">
      <alignment wrapText="1"/>
    </xf>
    <xf numFmtId="0" fontId="34" fillId="15" borderId="1" xfId="0" applyFont="1" applyFill="1" applyBorder="1" applyAlignment="1">
      <alignment horizontal="center" vertical="center" wrapText="1"/>
    </xf>
    <xf numFmtId="0" fontId="24" fillId="9" borderId="1" xfId="0" applyFont="1" applyFill="1" applyBorder="1" applyAlignment="1">
      <alignment horizontal="center" vertical="center"/>
    </xf>
    <xf numFmtId="0" fontId="6" fillId="11" borderId="17" xfId="0" applyFont="1" applyFill="1" applyBorder="1" applyAlignment="1">
      <alignment horizontal="center" vertical="center"/>
    </xf>
    <xf numFmtId="0" fontId="7" fillId="11" borderId="10" xfId="0" applyFont="1" applyFill="1" applyBorder="1" applyAlignment="1">
      <alignment horizontal="center" vertical="center"/>
    </xf>
    <xf numFmtId="0" fontId="7" fillId="11" borderId="18" xfId="0" applyFont="1" applyFill="1" applyBorder="1" applyAlignment="1">
      <alignment horizontal="center" vertical="center"/>
    </xf>
    <xf numFmtId="0" fontId="14" fillId="10" borderId="4" xfId="0" applyFont="1" applyFill="1" applyBorder="1" applyAlignment="1">
      <alignment horizontal="center" vertical="center" wrapText="1"/>
    </xf>
    <xf numFmtId="0" fontId="15" fillId="10" borderId="4" xfId="0" applyFont="1" applyFill="1" applyBorder="1" applyAlignment="1">
      <alignment horizontal="center" vertical="center" wrapText="1"/>
    </xf>
    <xf numFmtId="0" fontId="6" fillId="11" borderId="17"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7" fillId="11" borderId="18" xfId="0" applyFont="1" applyFill="1" applyBorder="1" applyAlignment="1">
      <alignment horizontal="center" vertical="center" wrapText="1"/>
    </xf>
    <xf numFmtId="0" fontId="0" fillId="0" borderId="0" xfId="0" applyAlignment="1">
      <alignment wrapText="1"/>
    </xf>
    <xf numFmtId="0" fontId="27" fillId="0" borderId="0" xfId="0" applyFont="1" applyAlignment="1">
      <alignment vertical="center" wrapText="1"/>
    </xf>
    <xf numFmtId="0" fontId="0" fillId="0" borderId="0" xfId="0" applyAlignment="1">
      <alignment vertical="center" wrapText="1"/>
    </xf>
    <xf numFmtId="0" fontId="24" fillId="9" borderId="1" xfId="0" applyFont="1" applyFill="1" applyBorder="1" applyAlignment="1">
      <alignment horizontal="center" vertical="center" wrapText="1"/>
    </xf>
    <xf numFmtId="0" fontId="28" fillId="9" borderId="1" xfId="0" applyFont="1" applyFill="1" applyBorder="1" applyAlignment="1">
      <alignment horizontal="center" vertical="center" wrapText="1"/>
    </xf>
    <xf numFmtId="0" fontId="19" fillId="12" borderId="1" xfId="0" applyFont="1" applyFill="1" applyBorder="1" applyAlignment="1">
      <alignment horizontal="center" vertical="center"/>
    </xf>
    <xf numFmtId="0" fontId="34" fillId="0" borderId="1" xfId="0" applyFont="1" applyBorder="1"/>
  </cellXfs>
  <cellStyles count="4">
    <cellStyle name="Hyperlink" xfId="3" builtinId="8"/>
    <cellStyle name="Normal" xfId="0" builtinId="0"/>
    <cellStyle name="Normal 2" xfId="1" xr:uid="{901D131C-F839-471A-A6EE-17A01F8ECEDF}"/>
    <cellStyle name="Normal 2 2" xfId="2" xr:uid="{19E14841-C6CE-49C0-B0D6-D164B8273648}"/>
  </cellStyles>
  <dxfs count="115">
    <dxf>
      <fill>
        <patternFill>
          <bgColor rgb="FF00B050"/>
        </patternFill>
      </fill>
    </dxf>
    <dxf>
      <fill>
        <patternFill>
          <bgColor rgb="FFFFC000"/>
        </patternFill>
      </fill>
    </dxf>
    <dxf>
      <fill>
        <patternFill>
          <bgColor rgb="FFFF0000"/>
        </patternFill>
      </fill>
    </dxf>
    <dxf>
      <fill>
        <patternFill>
          <bgColor theme="4" tint="0.59996337778862885"/>
        </patternFill>
      </fill>
    </dxf>
    <dxf>
      <fill>
        <patternFill>
          <bgColor rgb="FF00B050"/>
        </patternFill>
      </fill>
    </dxf>
    <dxf>
      <fill>
        <patternFill>
          <bgColor rgb="FFFFC000"/>
        </patternFill>
      </fill>
    </dxf>
    <dxf>
      <fill>
        <patternFill>
          <bgColor rgb="FFFF0000"/>
        </patternFill>
      </fill>
    </dxf>
    <dxf>
      <fill>
        <patternFill>
          <bgColor theme="4" tint="0.59996337778862885"/>
        </patternFill>
      </fill>
    </dxf>
    <dxf>
      <fill>
        <patternFill>
          <bgColor rgb="FF00B050"/>
        </patternFill>
      </fill>
    </dxf>
    <dxf>
      <fill>
        <patternFill>
          <bgColor rgb="FFFFC000"/>
        </patternFill>
      </fill>
    </dxf>
    <dxf>
      <fill>
        <patternFill>
          <bgColor rgb="FFFF0000"/>
        </patternFill>
      </fill>
    </dxf>
    <dxf>
      <fill>
        <patternFill>
          <bgColor theme="4" tint="0.59996337778862885"/>
        </patternFill>
      </fill>
    </dxf>
    <dxf>
      <fill>
        <patternFill>
          <bgColor rgb="FF00B05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theme="4" tint="0.59996337778862885"/>
        </patternFill>
      </fill>
    </dxf>
    <dxf>
      <fill>
        <patternFill>
          <bgColor theme="4" tint="0.59996337778862885"/>
        </patternFill>
      </fill>
    </dxf>
    <dxf>
      <fill>
        <patternFill>
          <bgColor rgb="FFFF0000"/>
        </patternFill>
      </fill>
    </dxf>
    <dxf>
      <fill>
        <patternFill>
          <bgColor rgb="FFFFC000"/>
        </patternFill>
      </fill>
    </dxf>
    <dxf>
      <fill>
        <patternFill>
          <bgColor rgb="FF00B050"/>
        </patternFill>
      </fill>
    </dxf>
    <dxf>
      <fill>
        <patternFill>
          <bgColor theme="4" tint="0.59996337778862885"/>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theme="4" tint="0.59996337778862885"/>
        </patternFill>
      </fill>
    </dxf>
    <dxf>
      <fill>
        <patternFill>
          <bgColor theme="4" tint="0.59996337778862885"/>
        </patternFill>
      </fill>
    </dxf>
    <dxf>
      <fill>
        <patternFill>
          <bgColor rgb="FFFF0000"/>
        </patternFill>
      </fill>
    </dxf>
    <dxf>
      <fill>
        <patternFill>
          <bgColor theme="4" tint="0.59996337778862885"/>
        </patternFill>
      </fill>
    </dxf>
    <dxf>
      <fill>
        <patternFill>
          <bgColor rgb="FFFFC000"/>
        </patternFill>
      </fill>
    </dxf>
    <dxf>
      <fill>
        <patternFill>
          <bgColor rgb="FF00B050"/>
        </patternFill>
      </fill>
    </dxf>
    <dxf>
      <font>
        <color auto="1"/>
      </font>
      <fill>
        <patternFill>
          <bgColor rgb="FF00B05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theme="4" tint="0.59996337778862885"/>
        </patternFill>
      </fill>
    </dxf>
    <dxf>
      <fill>
        <patternFill>
          <bgColor rgb="FF00B050"/>
        </patternFill>
      </fill>
    </dxf>
    <dxf>
      <fill>
        <patternFill>
          <bgColor rgb="FFFFC000"/>
        </patternFill>
      </fill>
    </dxf>
    <dxf>
      <fill>
        <patternFill>
          <bgColor rgb="FFFF0000"/>
        </patternFill>
      </fill>
    </dxf>
    <dxf>
      <fill>
        <patternFill>
          <bgColor theme="4" tint="0.59996337778862885"/>
        </patternFill>
      </fill>
    </dxf>
    <dxf>
      <fill>
        <patternFill>
          <bgColor rgb="FF00B050"/>
        </patternFill>
      </fill>
    </dxf>
    <dxf>
      <fill>
        <patternFill>
          <bgColor rgb="FFFF0000"/>
        </patternFill>
      </fill>
    </dxf>
    <dxf>
      <fill>
        <patternFill>
          <bgColor theme="4" tint="0.59996337778862885"/>
        </patternFill>
      </fill>
    </dxf>
    <dxf>
      <fill>
        <patternFill>
          <bgColor rgb="FF00B050"/>
        </patternFill>
      </fill>
    </dxf>
    <dxf>
      <fill>
        <patternFill>
          <bgColor rgb="FFFF0000"/>
        </patternFill>
      </fill>
    </dxf>
    <dxf>
      <fill>
        <patternFill>
          <bgColor theme="4" tint="0.59996337778862885"/>
        </patternFill>
      </fill>
    </dxf>
    <dxf>
      <fill>
        <patternFill>
          <bgColor rgb="FF00B050"/>
        </patternFill>
      </fill>
    </dxf>
    <dxf>
      <fill>
        <patternFill>
          <bgColor rgb="FFFF0000"/>
        </patternFill>
      </fill>
    </dxf>
    <dxf>
      <fill>
        <patternFill>
          <bgColor theme="4" tint="0.59996337778862885"/>
        </patternFill>
      </fill>
    </dxf>
    <dxf>
      <fill>
        <patternFill>
          <bgColor rgb="FF00B050"/>
        </patternFill>
      </fill>
    </dxf>
    <dxf>
      <fill>
        <patternFill>
          <bgColor rgb="FFFFC000"/>
        </patternFill>
      </fill>
    </dxf>
    <dxf>
      <fill>
        <patternFill>
          <bgColor rgb="FFFFC000"/>
        </patternFill>
      </fill>
    </dxf>
    <dxf>
      <fill>
        <patternFill>
          <bgColor rgb="FFFF0000"/>
        </patternFill>
      </fill>
    </dxf>
    <dxf>
      <fill>
        <patternFill>
          <bgColor theme="4" tint="0.59996337778862885"/>
        </patternFill>
      </fill>
    </dxf>
    <dxf>
      <fill>
        <patternFill>
          <bgColor rgb="FF00B050"/>
        </patternFill>
      </fill>
    </dxf>
    <dxf>
      <fill>
        <patternFill>
          <bgColor rgb="FFFFC000"/>
        </patternFill>
      </fill>
    </dxf>
    <dxf>
      <fill>
        <patternFill>
          <bgColor rgb="FFFF0000"/>
        </patternFill>
      </fill>
    </dxf>
    <dxf>
      <fill>
        <patternFill>
          <bgColor theme="4" tint="0.59996337778862885"/>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theme="4" tint="0.59996337778862885"/>
        </patternFill>
      </fill>
    </dxf>
    <dxf>
      <fill>
        <patternFill>
          <bgColor rgb="FFFF0000"/>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theme="4" tint="0.59996337778862885"/>
        </patternFill>
      </fill>
    </dxf>
    <dxf>
      <fill>
        <patternFill>
          <bgColor rgb="FF00B050"/>
        </patternFill>
      </fill>
    </dxf>
    <dxf>
      <fill>
        <patternFill>
          <bgColor rgb="FFFFC000"/>
        </patternFill>
      </fill>
    </dxf>
    <dxf>
      <fill>
        <patternFill>
          <bgColor rgb="FFFF0000"/>
        </patternFill>
      </fill>
    </dxf>
    <dxf>
      <fill>
        <patternFill>
          <bgColor theme="4" tint="0.59996337778862885"/>
        </patternFill>
      </fill>
    </dxf>
    <dxf>
      <fill>
        <patternFill>
          <bgColor rgb="FF00B05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theme="4" tint="0.59996337778862885"/>
        </patternFill>
      </fill>
    </dxf>
    <dxf>
      <fill>
        <patternFill>
          <bgColor theme="4" tint="0.59996337778862885"/>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theme="4" tint="0.59996337778862885"/>
        </patternFill>
      </fill>
    </dxf>
    <dxf>
      <fill>
        <patternFill>
          <bgColor rgb="FF00B05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theme="4" tint="0.59996337778862885"/>
        </patternFill>
      </fill>
    </dxf>
    <dxf>
      <fill>
        <patternFill>
          <bgColor rgb="FF00B05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theme="4" tint="0.59996337778862885"/>
        </patternFill>
      </fill>
    </dxf>
    <dxf>
      <fill>
        <patternFill>
          <bgColor rgb="FF00B05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theme="4" tint="0.59996337778862885"/>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Égalité des genres dans l’éducation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Résumé!$K$2</c:f>
              <c:strCache>
                <c:ptCount val="1"/>
                <c:pt idx="0">
                  <c:v>Egalité élevée</c:v>
                </c:pt>
              </c:strCache>
            </c:strRef>
          </c:tx>
          <c:spPr>
            <a:solidFill>
              <a:srgbClr val="00B050"/>
            </a:solidFill>
            <a:ln>
              <a:noFill/>
            </a:ln>
            <a:effectLst/>
          </c:spPr>
          <c:invertIfNegative val="0"/>
          <c:cat>
            <c:strRef>
              <c:f>Résumé!$J$3:$J$8</c:f>
              <c:strCache>
                <c:ptCount val="6"/>
                <c:pt idx="0">
                  <c:v>Possibilités d'éducation</c:v>
                </c:pt>
                <c:pt idx="1">
                  <c:v>Normes et Pratiques de genre</c:v>
                </c:pt>
                <c:pt idx="2">
                  <c:v>Institutions extérieures à l'éducation</c:v>
                </c:pt>
                <c:pt idx="3">
                  <c:v>Lois et Politiques éducatives </c:v>
                </c:pt>
                <c:pt idx="4">
                  <c:v>Système éducatif</c:v>
                </c:pt>
                <c:pt idx="5">
                  <c:v>Résultats d'éducation</c:v>
                </c:pt>
              </c:strCache>
            </c:strRef>
          </c:cat>
          <c:val>
            <c:numRef>
              <c:f>Résumé!$K$3:$K$8</c:f>
              <c:numCache>
                <c:formatCode>General</c:formatCode>
                <c:ptCount val="6"/>
                <c:pt idx="0">
                  <c:v>3</c:v>
                </c:pt>
                <c:pt idx="1">
                  <c:v>0</c:v>
                </c:pt>
                <c:pt idx="2">
                  <c:v>1</c:v>
                </c:pt>
                <c:pt idx="3">
                  <c:v>4</c:v>
                </c:pt>
                <c:pt idx="4">
                  <c:v>2</c:v>
                </c:pt>
                <c:pt idx="5">
                  <c:v>0</c:v>
                </c:pt>
              </c:numCache>
            </c:numRef>
          </c:val>
          <c:extLst>
            <c:ext xmlns:c16="http://schemas.microsoft.com/office/drawing/2014/chart" uri="{C3380CC4-5D6E-409C-BE32-E72D297353CC}">
              <c16:uniqueId val="{00000000-4292-4334-B9C0-B2EB99DD02FC}"/>
            </c:ext>
          </c:extLst>
        </c:ser>
        <c:ser>
          <c:idx val="1"/>
          <c:order val="1"/>
          <c:tx>
            <c:strRef>
              <c:f>Résumé!$L$2</c:f>
              <c:strCache>
                <c:ptCount val="1"/>
                <c:pt idx="0">
                  <c:v>Egalité moyenne</c:v>
                </c:pt>
              </c:strCache>
            </c:strRef>
          </c:tx>
          <c:spPr>
            <a:solidFill>
              <a:srgbClr val="FFC000"/>
            </a:solidFill>
            <a:ln>
              <a:noFill/>
            </a:ln>
            <a:effectLst/>
          </c:spPr>
          <c:invertIfNegative val="0"/>
          <c:cat>
            <c:strRef>
              <c:f>Résumé!$J$3:$J$8</c:f>
              <c:strCache>
                <c:ptCount val="6"/>
                <c:pt idx="0">
                  <c:v>Possibilités d'éducation</c:v>
                </c:pt>
                <c:pt idx="1">
                  <c:v>Normes et Pratiques de genre</c:v>
                </c:pt>
                <c:pt idx="2">
                  <c:v>Institutions extérieures à l'éducation</c:v>
                </c:pt>
                <c:pt idx="3">
                  <c:v>Lois et Politiques éducatives </c:v>
                </c:pt>
                <c:pt idx="4">
                  <c:v>Système éducatif</c:v>
                </c:pt>
                <c:pt idx="5">
                  <c:v>Résultats d'éducation</c:v>
                </c:pt>
              </c:strCache>
            </c:strRef>
          </c:cat>
          <c:val>
            <c:numRef>
              <c:f>Résumé!$L$3:$L$8</c:f>
              <c:numCache>
                <c:formatCode>General</c:formatCode>
                <c:ptCount val="6"/>
                <c:pt idx="0">
                  <c:v>1</c:v>
                </c:pt>
                <c:pt idx="1">
                  <c:v>1</c:v>
                </c:pt>
                <c:pt idx="2">
                  <c:v>0</c:v>
                </c:pt>
                <c:pt idx="3">
                  <c:v>1</c:v>
                </c:pt>
                <c:pt idx="4">
                  <c:v>1</c:v>
                </c:pt>
                <c:pt idx="5">
                  <c:v>2</c:v>
                </c:pt>
              </c:numCache>
            </c:numRef>
          </c:val>
          <c:extLst>
            <c:ext xmlns:c16="http://schemas.microsoft.com/office/drawing/2014/chart" uri="{C3380CC4-5D6E-409C-BE32-E72D297353CC}">
              <c16:uniqueId val="{00000001-4292-4334-B9C0-B2EB99DD02FC}"/>
            </c:ext>
          </c:extLst>
        </c:ser>
        <c:ser>
          <c:idx val="2"/>
          <c:order val="2"/>
          <c:tx>
            <c:strRef>
              <c:f>Résumé!$M$2</c:f>
              <c:strCache>
                <c:ptCount val="1"/>
                <c:pt idx="0">
                  <c:v>Egalité faible</c:v>
                </c:pt>
              </c:strCache>
            </c:strRef>
          </c:tx>
          <c:spPr>
            <a:solidFill>
              <a:srgbClr val="FF0000"/>
            </a:solidFill>
            <a:ln>
              <a:noFill/>
            </a:ln>
            <a:effectLst/>
          </c:spPr>
          <c:invertIfNegative val="0"/>
          <c:cat>
            <c:strRef>
              <c:f>Résumé!$J$3:$J$8</c:f>
              <c:strCache>
                <c:ptCount val="6"/>
                <c:pt idx="0">
                  <c:v>Possibilités d'éducation</c:v>
                </c:pt>
                <c:pt idx="1">
                  <c:v>Normes et Pratiques de genre</c:v>
                </c:pt>
                <c:pt idx="2">
                  <c:v>Institutions extérieures à l'éducation</c:v>
                </c:pt>
                <c:pt idx="3">
                  <c:v>Lois et Politiques éducatives </c:v>
                </c:pt>
                <c:pt idx="4">
                  <c:v>Système éducatif</c:v>
                </c:pt>
                <c:pt idx="5">
                  <c:v>Résultats d'éducation</c:v>
                </c:pt>
              </c:strCache>
            </c:strRef>
          </c:cat>
          <c:val>
            <c:numRef>
              <c:f>Résumé!$M$3:$M$8</c:f>
              <c:numCache>
                <c:formatCode>General</c:formatCode>
                <c:ptCount val="6"/>
                <c:pt idx="0">
                  <c:v>3</c:v>
                </c:pt>
                <c:pt idx="1">
                  <c:v>2</c:v>
                </c:pt>
                <c:pt idx="2">
                  <c:v>3</c:v>
                </c:pt>
                <c:pt idx="3">
                  <c:v>1</c:v>
                </c:pt>
                <c:pt idx="4">
                  <c:v>3</c:v>
                </c:pt>
                <c:pt idx="5">
                  <c:v>1</c:v>
                </c:pt>
              </c:numCache>
            </c:numRef>
          </c:val>
          <c:extLst>
            <c:ext xmlns:c16="http://schemas.microsoft.com/office/drawing/2014/chart" uri="{C3380CC4-5D6E-409C-BE32-E72D297353CC}">
              <c16:uniqueId val="{00000002-4292-4334-B9C0-B2EB99DD02FC}"/>
            </c:ext>
          </c:extLst>
        </c:ser>
        <c:ser>
          <c:idx val="3"/>
          <c:order val="3"/>
          <c:tx>
            <c:strRef>
              <c:f>Résumé!$N$2</c:f>
              <c:strCache>
                <c:ptCount val="1"/>
                <c:pt idx="0">
                  <c:v>Aucune donnée</c:v>
                </c:pt>
              </c:strCache>
            </c:strRef>
          </c:tx>
          <c:spPr>
            <a:solidFill>
              <a:schemeClr val="accent1">
                <a:lumMod val="40000"/>
                <a:lumOff val="60000"/>
              </a:schemeClr>
            </a:solidFill>
            <a:ln>
              <a:noFill/>
            </a:ln>
            <a:effectLst/>
          </c:spPr>
          <c:invertIfNegative val="0"/>
          <c:cat>
            <c:strRef>
              <c:f>Résumé!$J$3:$J$8</c:f>
              <c:strCache>
                <c:ptCount val="6"/>
                <c:pt idx="0">
                  <c:v>Possibilités d'éducation</c:v>
                </c:pt>
                <c:pt idx="1">
                  <c:v>Normes et Pratiques de genre</c:v>
                </c:pt>
                <c:pt idx="2">
                  <c:v>Institutions extérieures à l'éducation</c:v>
                </c:pt>
                <c:pt idx="3">
                  <c:v>Lois et Politiques éducatives </c:v>
                </c:pt>
                <c:pt idx="4">
                  <c:v>Système éducatif</c:v>
                </c:pt>
                <c:pt idx="5">
                  <c:v>Résultats d'éducation</c:v>
                </c:pt>
              </c:strCache>
            </c:strRef>
          </c:cat>
          <c:val>
            <c:numRef>
              <c:f>Résumé!$N$3:$N$8</c:f>
              <c:numCache>
                <c:formatCode>General</c:formatCode>
                <c:ptCount val="6"/>
                <c:pt idx="0">
                  <c:v>4</c:v>
                </c:pt>
                <c:pt idx="1">
                  <c:v>0</c:v>
                </c:pt>
                <c:pt idx="2">
                  <c:v>0</c:v>
                </c:pt>
                <c:pt idx="3">
                  <c:v>0</c:v>
                </c:pt>
                <c:pt idx="4">
                  <c:v>3</c:v>
                </c:pt>
                <c:pt idx="5">
                  <c:v>0</c:v>
                </c:pt>
              </c:numCache>
            </c:numRef>
          </c:val>
          <c:extLst>
            <c:ext xmlns:c16="http://schemas.microsoft.com/office/drawing/2014/chart" uri="{C3380CC4-5D6E-409C-BE32-E72D297353CC}">
              <c16:uniqueId val="{00000003-4292-4334-B9C0-B2EB99DD02FC}"/>
            </c:ext>
          </c:extLst>
        </c:ser>
        <c:dLbls>
          <c:showLegendKey val="0"/>
          <c:showVal val="0"/>
          <c:showCatName val="0"/>
          <c:showSerName val="0"/>
          <c:showPercent val="0"/>
          <c:showBubbleSize val="0"/>
        </c:dLbls>
        <c:gapWidth val="150"/>
        <c:overlap val="100"/>
        <c:axId val="785464847"/>
        <c:axId val="785471919"/>
      </c:barChart>
      <c:catAx>
        <c:axId val="785464847"/>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471919"/>
        <c:crosses val="autoZero"/>
        <c:auto val="1"/>
        <c:lblAlgn val="ctr"/>
        <c:lblOffset val="100"/>
        <c:noMultiLvlLbl val="0"/>
      </c:catAx>
      <c:valAx>
        <c:axId val="785471919"/>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4648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Possibilités d’éducation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'Possibilités d’éducation'!$O$3</c:f>
              <c:strCache>
                <c:ptCount val="1"/>
                <c:pt idx="0">
                  <c:v>Egalité élevée</c:v>
                </c:pt>
              </c:strCache>
            </c:strRef>
          </c:tx>
          <c:spPr>
            <a:solidFill>
              <a:srgbClr val="00B050"/>
            </a:solidFill>
            <a:ln>
              <a:noFill/>
            </a:ln>
            <a:effectLst/>
          </c:spPr>
          <c:invertIfNegative val="0"/>
          <c:cat>
            <c:strRef>
              <c:f>'Possibilités d’éducation'!$N$4:$N$11</c:f>
              <c:strCache>
                <c:ptCount val="8"/>
                <c:pt idx="0">
                  <c:v>National</c:v>
                </c:pt>
                <c:pt idx="1">
                  <c:v>Rural</c:v>
                </c:pt>
                <c:pt idx="2">
                  <c:v>Urbain</c:v>
                </c:pt>
                <c:pt idx="3">
                  <c:v>Zone géographique 1</c:v>
                </c:pt>
                <c:pt idx="4">
                  <c:v>Zone géographique 2</c:v>
                </c:pt>
                <c:pt idx="5">
                  <c:v>Zone géographique 3</c:v>
                </c:pt>
                <c:pt idx="6">
                  <c:v>Zone géographique 4</c:v>
                </c:pt>
                <c:pt idx="7">
                  <c:v>Zone géographique 5</c:v>
                </c:pt>
              </c:strCache>
            </c:strRef>
          </c:cat>
          <c:val>
            <c:numRef>
              <c:f>'Possibilités d’éducation'!$O$4:$O$11</c:f>
              <c:numCache>
                <c:formatCode>General</c:formatCode>
                <c:ptCount val="8"/>
                <c:pt idx="0" formatCode="0.00">
                  <c:v>3</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8188-4FB9-9E5C-B836ED4AE713}"/>
            </c:ext>
          </c:extLst>
        </c:ser>
        <c:ser>
          <c:idx val="1"/>
          <c:order val="1"/>
          <c:tx>
            <c:strRef>
              <c:f>'Possibilités d’éducation'!$P$3</c:f>
              <c:strCache>
                <c:ptCount val="1"/>
                <c:pt idx="0">
                  <c:v>Egalité moyenne</c:v>
                </c:pt>
              </c:strCache>
            </c:strRef>
          </c:tx>
          <c:spPr>
            <a:solidFill>
              <a:srgbClr val="FFC000"/>
            </a:solidFill>
            <a:ln>
              <a:noFill/>
            </a:ln>
            <a:effectLst/>
          </c:spPr>
          <c:invertIfNegative val="0"/>
          <c:cat>
            <c:strRef>
              <c:f>'Possibilités d’éducation'!$N$4:$N$11</c:f>
              <c:strCache>
                <c:ptCount val="8"/>
                <c:pt idx="0">
                  <c:v>National</c:v>
                </c:pt>
                <c:pt idx="1">
                  <c:v>Rural</c:v>
                </c:pt>
                <c:pt idx="2">
                  <c:v>Urbain</c:v>
                </c:pt>
                <c:pt idx="3">
                  <c:v>Zone géographique 1</c:v>
                </c:pt>
                <c:pt idx="4">
                  <c:v>Zone géographique 2</c:v>
                </c:pt>
                <c:pt idx="5">
                  <c:v>Zone géographique 3</c:v>
                </c:pt>
                <c:pt idx="6">
                  <c:v>Zone géographique 4</c:v>
                </c:pt>
                <c:pt idx="7">
                  <c:v>Zone géographique 5</c:v>
                </c:pt>
              </c:strCache>
            </c:strRef>
          </c:cat>
          <c:val>
            <c:numRef>
              <c:f>'Possibilités d’éducation'!$P$4:$P$11</c:f>
              <c:numCache>
                <c:formatCode>General</c:formatCode>
                <c:ptCount val="8"/>
                <c:pt idx="0">
                  <c:v>1</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8188-4FB9-9E5C-B836ED4AE713}"/>
            </c:ext>
          </c:extLst>
        </c:ser>
        <c:ser>
          <c:idx val="2"/>
          <c:order val="2"/>
          <c:tx>
            <c:strRef>
              <c:f>'Possibilités d’éducation'!$Q$3</c:f>
              <c:strCache>
                <c:ptCount val="1"/>
                <c:pt idx="0">
                  <c:v>Egalité faible</c:v>
                </c:pt>
              </c:strCache>
            </c:strRef>
          </c:tx>
          <c:spPr>
            <a:solidFill>
              <a:srgbClr val="FF0000"/>
            </a:solidFill>
            <a:ln>
              <a:noFill/>
            </a:ln>
            <a:effectLst/>
          </c:spPr>
          <c:invertIfNegative val="0"/>
          <c:cat>
            <c:strRef>
              <c:f>'Possibilités d’éducation'!$N$4:$N$11</c:f>
              <c:strCache>
                <c:ptCount val="8"/>
                <c:pt idx="0">
                  <c:v>National</c:v>
                </c:pt>
                <c:pt idx="1">
                  <c:v>Rural</c:v>
                </c:pt>
                <c:pt idx="2">
                  <c:v>Urbain</c:v>
                </c:pt>
                <c:pt idx="3">
                  <c:v>Zone géographique 1</c:v>
                </c:pt>
                <c:pt idx="4">
                  <c:v>Zone géographique 2</c:v>
                </c:pt>
                <c:pt idx="5">
                  <c:v>Zone géographique 3</c:v>
                </c:pt>
                <c:pt idx="6">
                  <c:v>Zone géographique 4</c:v>
                </c:pt>
                <c:pt idx="7">
                  <c:v>Zone géographique 5</c:v>
                </c:pt>
              </c:strCache>
            </c:strRef>
          </c:cat>
          <c:val>
            <c:numRef>
              <c:f>'Possibilités d’éducation'!$Q$4:$Q$11</c:f>
              <c:numCache>
                <c:formatCode>General</c:formatCode>
                <c:ptCount val="8"/>
                <c:pt idx="0">
                  <c:v>3</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8188-4FB9-9E5C-B836ED4AE713}"/>
            </c:ext>
          </c:extLst>
        </c:ser>
        <c:ser>
          <c:idx val="3"/>
          <c:order val="3"/>
          <c:tx>
            <c:strRef>
              <c:f>'Possibilités d’éducation'!$R$3</c:f>
              <c:strCache>
                <c:ptCount val="1"/>
                <c:pt idx="0">
                  <c:v>Aucune donnée</c:v>
                </c:pt>
              </c:strCache>
            </c:strRef>
          </c:tx>
          <c:spPr>
            <a:solidFill>
              <a:schemeClr val="accent1">
                <a:lumMod val="40000"/>
                <a:lumOff val="60000"/>
              </a:schemeClr>
            </a:solidFill>
            <a:ln>
              <a:noFill/>
            </a:ln>
            <a:effectLst/>
          </c:spPr>
          <c:invertIfNegative val="0"/>
          <c:cat>
            <c:strRef>
              <c:f>'Possibilités d’éducation'!$N$4:$N$11</c:f>
              <c:strCache>
                <c:ptCount val="8"/>
                <c:pt idx="0">
                  <c:v>National</c:v>
                </c:pt>
                <c:pt idx="1">
                  <c:v>Rural</c:v>
                </c:pt>
                <c:pt idx="2">
                  <c:v>Urbain</c:v>
                </c:pt>
                <c:pt idx="3">
                  <c:v>Zone géographique 1</c:v>
                </c:pt>
                <c:pt idx="4">
                  <c:v>Zone géographique 2</c:v>
                </c:pt>
                <c:pt idx="5">
                  <c:v>Zone géographique 3</c:v>
                </c:pt>
                <c:pt idx="6">
                  <c:v>Zone géographique 4</c:v>
                </c:pt>
                <c:pt idx="7">
                  <c:v>Zone géographique 5</c:v>
                </c:pt>
              </c:strCache>
            </c:strRef>
          </c:cat>
          <c:val>
            <c:numRef>
              <c:f>'Possibilités d’éducation'!$R$4:$R$11</c:f>
              <c:numCache>
                <c:formatCode>General</c:formatCode>
                <c:ptCount val="8"/>
                <c:pt idx="0">
                  <c:v>4</c:v>
                </c:pt>
                <c:pt idx="1">
                  <c:v>11</c:v>
                </c:pt>
                <c:pt idx="2">
                  <c:v>11</c:v>
                </c:pt>
                <c:pt idx="3">
                  <c:v>11</c:v>
                </c:pt>
                <c:pt idx="4">
                  <c:v>11</c:v>
                </c:pt>
                <c:pt idx="5">
                  <c:v>11</c:v>
                </c:pt>
                <c:pt idx="6">
                  <c:v>11</c:v>
                </c:pt>
                <c:pt idx="7">
                  <c:v>11</c:v>
                </c:pt>
              </c:numCache>
            </c:numRef>
          </c:val>
          <c:extLst>
            <c:ext xmlns:c16="http://schemas.microsoft.com/office/drawing/2014/chart" uri="{C3380CC4-5D6E-409C-BE32-E72D297353CC}">
              <c16:uniqueId val="{00000003-8188-4FB9-9E5C-B836ED4AE713}"/>
            </c:ext>
          </c:extLst>
        </c:ser>
        <c:dLbls>
          <c:showLegendKey val="0"/>
          <c:showVal val="0"/>
          <c:showCatName val="0"/>
          <c:showSerName val="0"/>
          <c:showPercent val="0"/>
          <c:showBubbleSize val="0"/>
        </c:dLbls>
        <c:gapWidth val="150"/>
        <c:overlap val="100"/>
        <c:axId val="658698559"/>
        <c:axId val="658698975"/>
      </c:barChart>
      <c:catAx>
        <c:axId val="6586985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8698975"/>
        <c:crosses val="autoZero"/>
        <c:auto val="1"/>
        <c:lblAlgn val="ctr"/>
        <c:lblOffset val="100"/>
        <c:noMultiLvlLbl val="0"/>
      </c:catAx>
      <c:valAx>
        <c:axId val="658698975"/>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869855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Normes et pratiques de genre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'Normes et pratiques de genre'!$H$3</c:f>
              <c:strCache>
                <c:ptCount val="1"/>
                <c:pt idx="0">
                  <c:v>Egalité élevée</c:v>
                </c:pt>
              </c:strCache>
            </c:strRef>
          </c:tx>
          <c:spPr>
            <a:solidFill>
              <a:srgbClr val="00B050"/>
            </a:solidFill>
            <a:ln>
              <a:noFill/>
            </a:ln>
            <a:effectLst/>
          </c:spPr>
          <c:invertIfNegative val="0"/>
          <c:val>
            <c:numRef>
              <c:f>'Normes et pratiques de genre'!$H$4</c:f>
              <c:numCache>
                <c:formatCode>General</c:formatCode>
                <c:ptCount val="1"/>
                <c:pt idx="0">
                  <c:v>0</c:v>
                </c:pt>
              </c:numCache>
            </c:numRef>
          </c:val>
          <c:extLst>
            <c:ext xmlns:c16="http://schemas.microsoft.com/office/drawing/2014/chart" uri="{C3380CC4-5D6E-409C-BE32-E72D297353CC}">
              <c16:uniqueId val="{00000000-1021-4D4B-8AC7-FCD337C0C9FC}"/>
            </c:ext>
          </c:extLst>
        </c:ser>
        <c:ser>
          <c:idx val="1"/>
          <c:order val="1"/>
          <c:tx>
            <c:strRef>
              <c:f>'Normes et pratiques de genre'!$I$3</c:f>
              <c:strCache>
                <c:ptCount val="1"/>
                <c:pt idx="0">
                  <c:v>Egalité moyenne</c:v>
                </c:pt>
              </c:strCache>
            </c:strRef>
          </c:tx>
          <c:spPr>
            <a:solidFill>
              <a:srgbClr val="FFC000"/>
            </a:solidFill>
            <a:ln>
              <a:noFill/>
            </a:ln>
            <a:effectLst/>
          </c:spPr>
          <c:invertIfNegative val="0"/>
          <c:val>
            <c:numRef>
              <c:f>'Normes et pratiques de genre'!$I$4</c:f>
              <c:numCache>
                <c:formatCode>General</c:formatCode>
                <c:ptCount val="1"/>
                <c:pt idx="0">
                  <c:v>1</c:v>
                </c:pt>
              </c:numCache>
            </c:numRef>
          </c:val>
          <c:extLst>
            <c:ext xmlns:c16="http://schemas.microsoft.com/office/drawing/2014/chart" uri="{C3380CC4-5D6E-409C-BE32-E72D297353CC}">
              <c16:uniqueId val="{00000002-1021-4D4B-8AC7-FCD337C0C9FC}"/>
            </c:ext>
          </c:extLst>
        </c:ser>
        <c:ser>
          <c:idx val="2"/>
          <c:order val="2"/>
          <c:tx>
            <c:strRef>
              <c:f>'Normes et pratiques de genre'!$J$3</c:f>
              <c:strCache>
                <c:ptCount val="1"/>
                <c:pt idx="0">
                  <c:v>Egalité faible</c:v>
                </c:pt>
              </c:strCache>
            </c:strRef>
          </c:tx>
          <c:spPr>
            <a:solidFill>
              <a:srgbClr val="FF0000"/>
            </a:solidFill>
            <a:ln>
              <a:noFill/>
            </a:ln>
            <a:effectLst/>
          </c:spPr>
          <c:invertIfNegative val="0"/>
          <c:val>
            <c:numRef>
              <c:f>'Normes et pratiques de genre'!$J$4</c:f>
              <c:numCache>
                <c:formatCode>General</c:formatCode>
                <c:ptCount val="1"/>
                <c:pt idx="0">
                  <c:v>2</c:v>
                </c:pt>
              </c:numCache>
            </c:numRef>
          </c:val>
          <c:extLst>
            <c:ext xmlns:c16="http://schemas.microsoft.com/office/drawing/2014/chart" uri="{C3380CC4-5D6E-409C-BE32-E72D297353CC}">
              <c16:uniqueId val="{00000003-1021-4D4B-8AC7-FCD337C0C9FC}"/>
            </c:ext>
          </c:extLst>
        </c:ser>
        <c:ser>
          <c:idx val="3"/>
          <c:order val="3"/>
          <c:tx>
            <c:strRef>
              <c:f>'Normes et pratiques de genre'!$K$3</c:f>
              <c:strCache>
                <c:ptCount val="1"/>
                <c:pt idx="0">
                  <c:v>Aucune donnée</c:v>
                </c:pt>
              </c:strCache>
            </c:strRef>
          </c:tx>
          <c:spPr>
            <a:solidFill>
              <a:schemeClr val="accent1">
                <a:lumMod val="40000"/>
                <a:lumOff val="60000"/>
              </a:schemeClr>
            </a:solidFill>
            <a:ln>
              <a:noFill/>
            </a:ln>
            <a:effectLst/>
          </c:spPr>
          <c:invertIfNegative val="0"/>
          <c:val>
            <c:numRef>
              <c:f>'Normes et pratiques de genre'!$K$4</c:f>
              <c:numCache>
                <c:formatCode>General</c:formatCode>
                <c:ptCount val="1"/>
                <c:pt idx="0">
                  <c:v>0</c:v>
                </c:pt>
              </c:numCache>
            </c:numRef>
          </c:val>
          <c:extLst>
            <c:ext xmlns:c16="http://schemas.microsoft.com/office/drawing/2014/chart" uri="{C3380CC4-5D6E-409C-BE32-E72D297353CC}">
              <c16:uniqueId val="{00000004-1021-4D4B-8AC7-FCD337C0C9FC}"/>
            </c:ext>
          </c:extLst>
        </c:ser>
        <c:dLbls>
          <c:showLegendKey val="0"/>
          <c:showVal val="0"/>
          <c:showCatName val="0"/>
          <c:showSerName val="0"/>
          <c:showPercent val="0"/>
          <c:showBubbleSize val="0"/>
        </c:dLbls>
        <c:gapWidth val="150"/>
        <c:overlap val="100"/>
        <c:axId val="532323583"/>
        <c:axId val="532341887"/>
      </c:barChart>
      <c:catAx>
        <c:axId val="532323583"/>
        <c:scaling>
          <c:orientation val="minMax"/>
        </c:scaling>
        <c:delete val="1"/>
        <c:axPos val="l"/>
        <c:numFmt formatCode="General" sourceLinked="1"/>
        <c:majorTickMark val="none"/>
        <c:minorTickMark val="none"/>
        <c:tickLblPos val="nextTo"/>
        <c:crossAx val="532341887"/>
        <c:crosses val="autoZero"/>
        <c:auto val="1"/>
        <c:lblAlgn val="ctr"/>
        <c:lblOffset val="100"/>
        <c:noMultiLvlLbl val="0"/>
      </c:catAx>
      <c:valAx>
        <c:axId val="532341887"/>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323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Institutions extérieures</a:t>
            </a:r>
            <a:r>
              <a:rPr lang="fr-FR" baseline="0"/>
              <a:t> à l’éducation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'Institutions extérieures à l’éd'!$I$4</c:f>
              <c:strCache>
                <c:ptCount val="1"/>
                <c:pt idx="0">
                  <c:v>Egalité élevée</c:v>
                </c:pt>
              </c:strCache>
            </c:strRef>
          </c:tx>
          <c:spPr>
            <a:solidFill>
              <a:srgbClr val="00B050"/>
            </a:solidFill>
            <a:ln>
              <a:noFill/>
            </a:ln>
            <a:effectLst/>
          </c:spPr>
          <c:invertIfNegative val="0"/>
          <c:val>
            <c:numRef>
              <c:f>'Institutions extérieures à l’éd'!$I$5</c:f>
              <c:numCache>
                <c:formatCode>General</c:formatCode>
                <c:ptCount val="1"/>
                <c:pt idx="0">
                  <c:v>1</c:v>
                </c:pt>
              </c:numCache>
            </c:numRef>
          </c:val>
          <c:extLst>
            <c:ext xmlns:c16="http://schemas.microsoft.com/office/drawing/2014/chart" uri="{C3380CC4-5D6E-409C-BE32-E72D297353CC}">
              <c16:uniqueId val="{00000000-CF58-4D96-A425-2C04E0F57423}"/>
            </c:ext>
          </c:extLst>
        </c:ser>
        <c:ser>
          <c:idx val="1"/>
          <c:order val="1"/>
          <c:tx>
            <c:strRef>
              <c:f>'Institutions extérieures à l’éd'!$J$4</c:f>
              <c:strCache>
                <c:ptCount val="1"/>
                <c:pt idx="0">
                  <c:v>Egalité moyenne</c:v>
                </c:pt>
              </c:strCache>
            </c:strRef>
          </c:tx>
          <c:spPr>
            <a:solidFill>
              <a:srgbClr val="FFC000"/>
            </a:solidFill>
            <a:ln>
              <a:noFill/>
            </a:ln>
            <a:effectLst/>
          </c:spPr>
          <c:invertIfNegative val="0"/>
          <c:val>
            <c:numRef>
              <c:f>'Institutions extérieures à l’éd'!$J$5</c:f>
              <c:numCache>
                <c:formatCode>General</c:formatCode>
                <c:ptCount val="1"/>
                <c:pt idx="0">
                  <c:v>0</c:v>
                </c:pt>
              </c:numCache>
            </c:numRef>
          </c:val>
          <c:extLst>
            <c:ext xmlns:c16="http://schemas.microsoft.com/office/drawing/2014/chart" uri="{C3380CC4-5D6E-409C-BE32-E72D297353CC}">
              <c16:uniqueId val="{00000001-CF58-4D96-A425-2C04E0F57423}"/>
            </c:ext>
          </c:extLst>
        </c:ser>
        <c:ser>
          <c:idx val="2"/>
          <c:order val="2"/>
          <c:tx>
            <c:strRef>
              <c:f>'Institutions extérieures à l’éd'!$K$4</c:f>
              <c:strCache>
                <c:ptCount val="1"/>
                <c:pt idx="0">
                  <c:v>Egalité faible</c:v>
                </c:pt>
              </c:strCache>
            </c:strRef>
          </c:tx>
          <c:spPr>
            <a:solidFill>
              <a:srgbClr val="FF0000"/>
            </a:solidFill>
            <a:ln>
              <a:noFill/>
            </a:ln>
            <a:effectLst/>
          </c:spPr>
          <c:invertIfNegative val="0"/>
          <c:val>
            <c:numRef>
              <c:f>'Institutions extérieures à l’éd'!$K$5</c:f>
              <c:numCache>
                <c:formatCode>General</c:formatCode>
                <c:ptCount val="1"/>
                <c:pt idx="0">
                  <c:v>3</c:v>
                </c:pt>
              </c:numCache>
            </c:numRef>
          </c:val>
          <c:extLst>
            <c:ext xmlns:c16="http://schemas.microsoft.com/office/drawing/2014/chart" uri="{C3380CC4-5D6E-409C-BE32-E72D297353CC}">
              <c16:uniqueId val="{00000002-CF58-4D96-A425-2C04E0F57423}"/>
            </c:ext>
          </c:extLst>
        </c:ser>
        <c:ser>
          <c:idx val="3"/>
          <c:order val="3"/>
          <c:tx>
            <c:strRef>
              <c:f>'Institutions extérieures à l’éd'!$L$4</c:f>
              <c:strCache>
                <c:ptCount val="1"/>
                <c:pt idx="0">
                  <c:v>Aucune donnée</c:v>
                </c:pt>
              </c:strCache>
            </c:strRef>
          </c:tx>
          <c:spPr>
            <a:solidFill>
              <a:schemeClr val="accent1">
                <a:lumMod val="40000"/>
                <a:lumOff val="60000"/>
              </a:schemeClr>
            </a:solidFill>
            <a:ln>
              <a:noFill/>
            </a:ln>
            <a:effectLst/>
          </c:spPr>
          <c:invertIfNegative val="0"/>
          <c:val>
            <c:numRef>
              <c:f>'Institutions extérieures à l’éd'!$L$5</c:f>
              <c:numCache>
                <c:formatCode>General</c:formatCode>
                <c:ptCount val="1"/>
                <c:pt idx="0">
                  <c:v>0</c:v>
                </c:pt>
              </c:numCache>
            </c:numRef>
          </c:val>
          <c:extLst>
            <c:ext xmlns:c16="http://schemas.microsoft.com/office/drawing/2014/chart" uri="{C3380CC4-5D6E-409C-BE32-E72D297353CC}">
              <c16:uniqueId val="{00000003-CF58-4D96-A425-2C04E0F57423}"/>
            </c:ext>
          </c:extLst>
        </c:ser>
        <c:dLbls>
          <c:showLegendKey val="0"/>
          <c:showVal val="0"/>
          <c:showCatName val="0"/>
          <c:showSerName val="0"/>
          <c:showPercent val="0"/>
          <c:showBubbleSize val="0"/>
        </c:dLbls>
        <c:gapWidth val="182"/>
        <c:overlap val="100"/>
        <c:axId val="792443071"/>
        <c:axId val="792443487"/>
      </c:barChart>
      <c:catAx>
        <c:axId val="792443071"/>
        <c:scaling>
          <c:orientation val="minMax"/>
        </c:scaling>
        <c:delete val="1"/>
        <c:axPos val="l"/>
        <c:numFmt formatCode="General" sourceLinked="1"/>
        <c:majorTickMark val="none"/>
        <c:minorTickMark val="none"/>
        <c:tickLblPos val="nextTo"/>
        <c:crossAx val="792443487"/>
        <c:crosses val="autoZero"/>
        <c:auto val="1"/>
        <c:lblAlgn val="ctr"/>
        <c:lblOffset val="100"/>
        <c:noMultiLvlLbl val="0"/>
      </c:catAx>
      <c:valAx>
        <c:axId val="792443487"/>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24430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Lois et politiques éducatives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'Lois et politiques éducatives'!$J$4</c:f>
              <c:strCache>
                <c:ptCount val="1"/>
                <c:pt idx="0">
                  <c:v>Egalité élevée</c:v>
                </c:pt>
              </c:strCache>
            </c:strRef>
          </c:tx>
          <c:spPr>
            <a:solidFill>
              <a:srgbClr val="00B050"/>
            </a:solidFill>
            <a:ln>
              <a:noFill/>
            </a:ln>
            <a:effectLst/>
          </c:spPr>
          <c:invertIfNegative val="0"/>
          <c:val>
            <c:numRef>
              <c:f>'Lois et politiques éducatives'!$J$5</c:f>
              <c:numCache>
                <c:formatCode>General</c:formatCode>
                <c:ptCount val="1"/>
                <c:pt idx="0">
                  <c:v>4</c:v>
                </c:pt>
              </c:numCache>
            </c:numRef>
          </c:val>
          <c:extLst>
            <c:ext xmlns:c16="http://schemas.microsoft.com/office/drawing/2014/chart" uri="{C3380CC4-5D6E-409C-BE32-E72D297353CC}">
              <c16:uniqueId val="{00000000-9671-4056-A08C-36E6A7B7F2BE}"/>
            </c:ext>
          </c:extLst>
        </c:ser>
        <c:ser>
          <c:idx val="1"/>
          <c:order val="1"/>
          <c:tx>
            <c:strRef>
              <c:f>'Lois et politiques éducatives'!$K$4</c:f>
              <c:strCache>
                <c:ptCount val="1"/>
                <c:pt idx="0">
                  <c:v>Egalité moyenne</c:v>
                </c:pt>
              </c:strCache>
            </c:strRef>
          </c:tx>
          <c:spPr>
            <a:solidFill>
              <a:srgbClr val="FFC000"/>
            </a:solidFill>
            <a:ln>
              <a:noFill/>
            </a:ln>
            <a:effectLst/>
          </c:spPr>
          <c:invertIfNegative val="0"/>
          <c:val>
            <c:numRef>
              <c:f>'Lois et politiques éducatives'!$K$5</c:f>
              <c:numCache>
                <c:formatCode>General</c:formatCode>
                <c:ptCount val="1"/>
                <c:pt idx="0">
                  <c:v>1</c:v>
                </c:pt>
              </c:numCache>
            </c:numRef>
          </c:val>
          <c:extLst>
            <c:ext xmlns:c16="http://schemas.microsoft.com/office/drawing/2014/chart" uri="{C3380CC4-5D6E-409C-BE32-E72D297353CC}">
              <c16:uniqueId val="{00000002-9671-4056-A08C-36E6A7B7F2BE}"/>
            </c:ext>
          </c:extLst>
        </c:ser>
        <c:ser>
          <c:idx val="2"/>
          <c:order val="2"/>
          <c:tx>
            <c:strRef>
              <c:f>'Lois et politiques éducatives'!$L$4</c:f>
              <c:strCache>
                <c:ptCount val="1"/>
                <c:pt idx="0">
                  <c:v>Egalité faible</c:v>
                </c:pt>
              </c:strCache>
            </c:strRef>
          </c:tx>
          <c:spPr>
            <a:solidFill>
              <a:srgbClr val="FF0000"/>
            </a:solidFill>
            <a:ln>
              <a:noFill/>
            </a:ln>
            <a:effectLst/>
          </c:spPr>
          <c:invertIfNegative val="0"/>
          <c:val>
            <c:numRef>
              <c:f>'Lois et politiques éducatives'!$L$5</c:f>
              <c:numCache>
                <c:formatCode>General</c:formatCode>
                <c:ptCount val="1"/>
                <c:pt idx="0">
                  <c:v>1</c:v>
                </c:pt>
              </c:numCache>
            </c:numRef>
          </c:val>
          <c:extLst>
            <c:ext xmlns:c16="http://schemas.microsoft.com/office/drawing/2014/chart" uri="{C3380CC4-5D6E-409C-BE32-E72D297353CC}">
              <c16:uniqueId val="{00000003-9671-4056-A08C-36E6A7B7F2BE}"/>
            </c:ext>
          </c:extLst>
        </c:ser>
        <c:ser>
          <c:idx val="3"/>
          <c:order val="3"/>
          <c:tx>
            <c:strRef>
              <c:f>'Lois et politiques éducatives'!$M$4</c:f>
              <c:strCache>
                <c:ptCount val="1"/>
                <c:pt idx="0">
                  <c:v>Aucune donnée</c:v>
                </c:pt>
              </c:strCache>
            </c:strRef>
          </c:tx>
          <c:spPr>
            <a:solidFill>
              <a:schemeClr val="accent1">
                <a:lumMod val="40000"/>
                <a:lumOff val="60000"/>
              </a:schemeClr>
            </a:solidFill>
            <a:ln>
              <a:noFill/>
            </a:ln>
            <a:effectLst/>
          </c:spPr>
          <c:invertIfNegative val="0"/>
          <c:val>
            <c:numRef>
              <c:f>'Lois et politiques éducatives'!$M$5</c:f>
              <c:numCache>
                <c:formatCode>General</c:formatCode>
                <c:ptCount val="1"/>
                <c:pt idx="0">
                  <c:v>0</c:v>
                </c:pt>
              </c:numCache>
            </c:numRef>
          </c:val>
          <c:extLst>
            <c:ext xmlns:c16="http://schemas.microsoft.com/office/drawing/2014/chart" uri="{C3380CC4-5D6E-409C-BE32-E72D297353CC}">
              <c16:uniqueId val="{00000004-9671-4056-A08C-36E6A7B7F2BE}"/>
            </c:ext>
          </c:extLst>
        </c:ser>
        <c:dLbls>
          <c:showLegendKey val="0"/>
          <c:showVal val="0"/>
          <c:showCatName val="0"/>
          <c:showSerName val="0"/>
          <c:showPercent val="0"/>
          <c:showBubbleSize val="0"/>
        </c:dLbls>
        <c:gapWidth val="150"/>
        <c:overlap val="100"/>
        <c:axId val="532322751"/>
        <c:axId val="532343967"/>
      </c:barChart>
      <c:catAx>
        <c:axId val="532322751"/>
        <c:scaling>
          <c:orientation val="minMax"/>
        </c:scaling>
        <c:delete val="1"/>
        <c:axPos val="l"/>
        <c:numFmt formatCode="General" sourceLinked="1"/>
        <c:majorTickMark val="none"/>
        <c:minorTickMark val="none"/>
        <c:tickLblPos val="nextTo"/>
        <c:crossAx val="532343967"/>
        <c:crosses val="autoZero"/>
        <c:auto val="1"/>
        <c:lblAlgn val="ctr"/>
        <c:lblOffset val="100"/>
        <c:noMultiLvlLbl val="0"/>
      </c:catAx>
      <c:valAx>
        <c:axId val="532343967"/>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322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Système éducatif</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'Système éducatif'!$Q$4</c:f>
              <c:strCache>
                <c:ptCount val="1"/>
                <c:pt idx="0">
                  <c:v>Égalité élevée</c:v>
                </c:pt>
              </c:strCache>
            </c:strRef>
          </c:tx>
          <c:spPr>
            <a:solidFill>
              <a:srgbClr val="00B050"/>
            </a:solidFill>
            <a:ln>
              <a:noFill/>
            </a:ln>
            <a:effectLst/>
          </c:spPr>
          <c:invertIfNegative val="0"/>
          <c:cat>
            <c:strRef>
              <c:f>'Système éducatif'!$P$5:$P$12</c:f>
              <c:strCache>
                <c:ptCount val="8"/>
                <c:pt idx="0">
                  <c:v>National</c:v>
                </c:pt>
                <c:pt idx="1">
                  <c:v>Rural</c:v>
                </c:pt>
                <c:pt idx="2">
                  <c:v>Urbain</c:v>
                </c:pt>
                <c:pt idx="3">
                  <c:v>Zone géographique 1</c:v>
                </c:pt>
                <c:pt idx="4">
                  <c:v>Zone géographique 2</c:v>
                </c:pt>
                <c:pt idx="5">
                  <c:v>Zone géographique 3</c:v>
                </c:pt>
                <c:pt idx="6">
                  <c:v>Zone géographique 4</c:v>
                </c:pt>
                <c:pt idx="7">
                  <c:v>Zone géographique 5</c:v>
                </c:pt>
              </c:strCache>
            </c:strRef>
          </c:cat>
          <c:val>
            <c:numRef>
              <c:f>'Système éducatif'!$Q$5:$Q$12</c:f>
              <c:numCache>
                <c:formatCode>General</c:formatCode>
                <c:ptCount val="8"/>
                <c:pt idx="0">
                  <c:v>2</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71B4-4053-AA81-022C9D71C069}"/>
            </c:ext>
          </c:extLst>
        </c:ser>
        <c:ser>
          <c:idx val="1"/>
          <c:order val="1"/>
          <c:tx>
            <c:strRef>
              <c:f>'Système éducatif'!$R$4</c:f>
              <c:strCache>
                <c:ptCount val="1"/>
                <c:pt idx="0">
                  <c:v>Egalité moyenne</c:v>
                </c:pt>
              </c:strCache>
            </c:strRef>
          </c:tx>
          <c:spPr>
            <a:solidFill>
              <a:srgbClr val="FFC000"/>
            </a:solidFill>
            <a:ln>
              <a:noFill/>
            </a:ln>
            <a:effectLst/>
          </c:spPr>
          <c:invertIfNegative val="0"/>
          <c:cat>
            <c:strRef>
              <c:f>'Système éducatif'!$P$5:$P$12</c:f>
              <c:strCache>
                <c:ptCount val="8"/>
                <c:pt idx="0">
                  <c:v>National</c:v>
                </c:pt>
                <c:pt idx="1">
                  <c:v>Rural</c:v>
                </c:pt>
                <c:pt idx="2">
                  <c:v>Urbain</c:v>
                </c:pt>
                <c:pt idx="3">
                  <c:v>Zone géographique 1</c:v>
                </c:pt>
                <c:pt idx="4">
                  <c:v>Zone géographique 2</c:v>
                </c:pt>
                <c:pt idx="5">
                  <c:v>Zone géographique 3</c:v>
                </c:pt>
                <c:pt idx="6">
                  <c:v>Zone géographique 4</c:v>
                </c:pt>
                <c:pt idx="7">
                  <c:v>Zone géographique 5</c:v>
                </c:pt>
              </c:strCache>
            </c:strRef>
          </c:cat>
          <c:val>
            <c:numRef>
              <c:f>'Système éducatif'!$R$5:$R$12</c:f>
              <c:numCache>
                <c:formatCode>General</c:formatCode>
                <c:ptCount val="8"/>
                <c:pt idx="0">
                  <c:v>1</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71B4-4053-AA81-022C9D71C069}"/>
            </c:ext>
          </c:extLst>
        </c:ser>
        <c:ser>
          <c:idx val="2"/>
          <c:order val="2"/>
          <c:tx>
            <c:strRef>
              <c:f>'Système éducatif'!$S$4</c:f>
              <c:strCache>
                <c:ptCount val="1"/>
                <c:pt idx="0">
                  <c:v>Egalité faible</c:v>
                </c:pt>
              </c:strCache>
            </c:strRef>
          </c:tx>
          <c:spPr>
            <a:solidFill>
              <a:srgbClr val="FF0000"/>
            </a:solidFill>
            <a:ln>
              <a:noFill/>
            </a:ln>
            <a:effectLst/>
          </c:spPr>
          <c:invertIfNegative val="0"/>
          <c:cat>
            <c:strRef>
              <c:f>'Système éducatif'!$P$5:$P$12</c:f>
              <c:strCache>
                <c:ptCount val="8"/>
                <c:pt idx="0">
                  <c:v>National</c:v>
                </c:pt>
                <c:pt idx="1">
                  <c:v>Rural</c:v>
                </c:pt>
                <c:pt idx="2">
                  <c:v>Urbain</c:v>
                </c:pt>
                <c:pt idx="3">
                  <c:v>Zone géographique 1</c:v>
                </c:pt>
                <c:pt idx="4">
                  <c:v>Zone géographique 2</c:v>
                </c:pt>
                <c:pt idx="5">
                  <c:v>Zone géographique 3</c:v>
                </c:pt>
                <c:pt idx="6">
                  <c:v>Zone géographique 4</c:v>
                </c:pt>
                <c:pt idx="7">
                  <c:v>Zone géographique 5</c:v>
                </c:pt>
              </c:strCache>
            </c:strRef>
          </c:cat>
          <c:val>
            <c:numRef>
              <c:f>'Système éducatif'!$S$5:$S$12</c:f>
              <c:numCache>
                <c:formatCode>General</c:formatCode>
                <c:ptCount val="8"/>
                <c:pt idx="0">
                  <c:v>3</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71B4-4053-AA81-022C9D71C069}"/>
            </c:ext>
          </c:extLst>
        </c:ser>
        <c:ser>
          <c:idx val="3"/>
          <c:order val="3"/>
          <c:tx>
            <c:strRef>
              <c:f>'Système éducatif'!$T$4</c:f>
              <c:strCache>
                <c:ptCount val="1"/>
                <c:pt idx="0">
                  <c:v>Aucune donnée</c:v>
                </c:pt>
              </c:strCache>
            </c:strRef>
          </c:tx>
          <c:spPr>
            <a:solidFill>
              <a:schemeClr val="accent1">
                <a:lumMod val="40000"/>
                <a:lumOff val="60000"/>
              </a:schemeClr>
            </a:solidFill>
            <a:ln>
              <a:noFill/>
            </a:ln>
            <a:effectLst/>
          </c:spPr>
          <c:invertIfNegative val="0"/>
          <c:cat>
            <c:strRef>
              <c:f>'Système éducatif'!$P$5:$P$12</c:f>
              <c:strCache>
                <c:ptCount val="8"/>
                <c:pt idx="0">
                  <c:v>National</c:v>
                </c:pt>
                <c:pt idx="1">
                  <c:v>Rural</c:v>
                </c:pt>
                <c:pt idx="2">
                  <c:v>Urbain</c:v>
                </c:pt>
                <c:pt idx="3">
                  <c:v>Zone géographique 1</c:v>
                </c:pt>
                <c:pt idx="4">
                  <c:v>Zone géographique 2</c:v>
                </c:pt>
                <c:pt idx="5">
                  <c:v>Zone géographique 3</c:v>
                </c:pt>
                <c:pt idx="6">
                  <c:v>Zone géographique 4</c:v>
                </c:pt>
                <c:pt idx="7">
                  <c:v>Zone géographique 5</c:v>
                </c:pt>
              </c:strCache>
            </c:strRef>
          </c:cat>
          <c:val>
            <c:numRef>
              <c:f>'Système éducatif'!$T$5:$T$12</c:f>
              <c:numCache>
                <c:formatCode>General</c:formatCode>
                <c:ptCount val="8"/>
                <c:pt idx="0">
                  <c:v>3</c:v>
                </c:pt>
                <c:pt idx="1">
                  <c:v>4</c:v>
                </c:pt>
                <c:pt idx="2">
                  <c:v>4</c:v>
                </c:pt>
                <c:pt idx="3">
                  <c:v>4</c:v>
                </c:pt>
                <c:pt idx="4">
                  <c:v>4</c:v>
                </c:pt>
                <c:pt idx="5">
                  <c:v>4</c:v>
                </c:pt>
                <c:pt idx="6">
                  <c:v>4</c:v>
                </c:pt>
                <c:pt idx="7">
                  <c:v>4</c:v>
                </c:pt>
              </c:numCache>
            </c:numRef>
          </c:val>
          <c:extLst>
            <c:ext xmlns:c16="http://schemas.microsoft.com/office/drawing/2014/chart" uri="{C3380CC4-5D6E-409C-BE32-E72D297353CC}">
              <c16:uniqueId val="{00000003-71B4-4053-AA81-022C9D71C069}"/>
            </c:ext>
          </c:extLst>
        </c:ser>
        <c:dLbls>
          <c:showLegendKey val="0"/>
          <c:showVal val="0"/>
          <c:showCatName val="0"/>
          <c:showSerName val="0"/>
          <c:showPercent val="0"/>
          <c:showBubbleSize val="0"/>
        </c:dLbls>
        <c:gapWidth val="150"/>
        <c:overlap val="100"/>
        <c:axId val="532326079"/>
        <c:axId val="532333151"/>
      </c:barChart>
      <c:catAx>
        <c:axId val="53232607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333151"/>
        <c:crosses val="autoZero"/>
        <c:auto val="1"/>
        <c:lblAlgn val="ctr"/>
        <c:lblOffset val="100"/>
        <c:noMultiLvlLbl val="0"/>
      </c:catAx>
      <c:valAx>
        <c:axId val="532333151"/>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3260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Résultats d'éducation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'Résultats d''éducation'!$H$3</c:f>
              <c:strCache>
                <c:ptCount val="1"/>
                <c:pt idx="0">
                  <c:v>Égalité élevée</c:v>
                </c:pt>
              </c:strCache>
            </c:strRef>
          </c:tx>
          <c:spPr>
            <a:solidFill>
              <a:srgbClr val="00B050"/>
            </a:solidFill>
            <a:ln>
              <a:noFill/>
            </a:ln>
            <a:effectLst/>
          </c:spPr>
          <c:invertIfNegative val="0"/>
          <c:val>
            <c:numRef>
              <c:f>'Résultats d''éducation'!$H$4</c:f>
              <c:numCache>
                <c:formatCode>General</c:formatCode>
                <c:ptCount val="1"/>
                <c:pt idx="0">
                  <c:v>0</c:v>
                </c:pt>
              </c:numCache>
            </c:numRef>
          </c:val>
          <c:extLst>
            <c:ext xmlns:c16="http://schemas.microsoft.com/office/drawing/2014/chart" uri="{C3380CC4-5D6E-409C-BE32-E72D297353CC}">
              <c16:uniqueId val="{00000000-60CE-4E43-9EC8-BC4B19BA9046}"/>
            </c:ext>
          </c:extLst>
        </c:ser>
        <c:ser>
          <c:idx val="1"/>
          <c:order val="1"/>
          <c:tx>
            <c:strRef>
              <c:f>'Résultats d''éducation'!$I$3</c:f>
              <c:strCache>
                <c:ptCount val="1"/>
                <c:pt idx="0">
                  <c:v>Égalité moyenne</c:v>
                </c:pt>
              </c:strCache>
            </c:strRef>
          </c:tx>
          <c:spPr>
            <a:solidFill>
              <a:srgbClr val="FFC000"/>
            </a:solidFill>
            <a:ln>
              <a:noFill/>
            </a:ln>
            <a:effectLst/>
          </c:spPr>
          <c:invertIfNegative val="0"/>
          <c:val>
            <c:numRef>
              <c:f>'Résultats d''éducation'!$I$4</c:f>
              <c:numCache>
                <c:formatCode>General</c:formatCode>
                <c:ptCount val="1"/>
                <c:pt idx="0">
                  <c:v>2</c:v>
                </c:pt>
              </c:numCache>
            </c:numRef>
          </c:val>
          <c:extLst>
            <c:ext xmlns:c16="http://schemas.microsoft.com/office/drawing/2014/chart" uri="{C3380CC4-5D6E-409C-BE32-E72D297353CC}">
              <c16:uniqueId val="{00000002-60CE-4E43-9EC8-BC4B19BA9046}"/>
            </c:ext>
          </c:extLst>
        </c:ser>
        <c:ser>
          <c:idx val="2"/>
          <c:order val="2"/>
          <c:tx>
            <c:strRef>
              <c:f>'Résultats d''éducation'!$J$3</c:f>
              <c:strCache>
                <c:ptCount val="1"/>
                <c:pt idx="0">
                  <c:v>Égalité faible</c:v>
                </c:pt>
              </c:strCache>
            </c:strRef>
          </c:tx>
          <c:spPr>
            <a:solidFill>
              <a:srgbClr val="FF0000"/>
            </a:solidFill>
            <a:ln>
              <a:noFill/>
            </a:ln>
            <a:effectLst/>
          </c:spPr>
          <c:invertIfNegative val="0"/>
          <c:val>
            <c:numRef>
              <c:f>'Résultats d''éducation'!$J$4</c:f>
              <c:numCache>
                <c:formatCode>General</c:formatCode>
                <c:ptCount val="1"/>
                <c:pt idx="0">
                  <c:v>1</c:v>
                </c:pt>
              </c:numCache>
            </c:numRef>
          </c:val>
          <c:extLst>
            <c:ext xmlns:c16="http://schemas.microsoft.com/office/drawing/2014/chart" uri="{C3380CC4-5D6E-409C-BE32-E72D297353CC}">
              <c16:uniqueId val="{00000003-60CE-4E43-9EC8-BC4B19BA9046}"/>
            </c:ext>
          </c:extLst>
        </c:ser>
        <c:ser>
          <c:idx val="3"/>
          <c:order val="3"/>
          <c:tx>
            <c:strRef>
              <c:f>'Résultats d''éducation'!$K$3</c:f>
              <c:strCache>
                <c:ptCount val="1"/>
                <c:pt idx="0">
                  <c:v>Aucune donnée</c:v>
                </c:pt>
              </c:strCache>
            </c:strRef>
          </c:tx>
          <c:spPr>
            <a:solidFill>
              <a:schemeClr val="accent1">
                <a:lumMod val="40000"/>
                <a:lumOff val="60000"/>
              </a:schemeClr>
            </a:solidFill>
            <a:ln>
              <a:noFill/>
            </a:ln>
            <a:effectLst/>
          </c:spPr>
          <c:invertIfNegative val="0"/>
          <c:val>
            <c:numRef>
              <c:f>'Résultats d''éducation'!$K$4</c:f>
              <c:numCache>
                <c:formatCode>General</c:formatCode>
                <c:ptCount val="1"/>
                <c:pt idx="0">
                  <c:v>0</c:v>
                </c:pt>
              </c:numCache>
            </c:numRef>
          </c:val>
          <c:extLst>
            <c:ext xmlns:c16="http://schemas.microsoft.com/office/drawing/2014/chart" uri="{C3380CC4-5D6E-409C-BE32-E72D297353CC}">
              <c16:uniqueId val="{00000004-60CE-4E43-9EC8-BC4B19BA9046}"/>
            </c:ext>
          </c:extLst>
        </c:ser>
        <c:dLbls>
          <c:showLegendKey val="0"/>
          <c:showVal val="0"/>
          <c:showCatName val="0"/>
          <c:showSerName val="0"/>
          <c:showPercent val="0"/>
          <c:showBubbleSize val="0"/>
        </c:dLbls>
        <c:gapWidth val="150"/>
        <c:overlap val="100"/>
        <c:axId val="828884559"/>
        <c:axId val="828887887"/>
      </c:barChart>
      <c:catAx>
        <c:axId val="828884559"/>
        <c:scaling>
          <c:orientation val="minMax"/>
        </c:scaling>
        <c:delete val="1"/>
        <c:axPos val="l"/>
        <c:numFmt formatCode="General" sourceLinked="1"/>
        <c:majorTickMark val="none"/>
        <c:minorTickMark val="none"/>
        <c:tickLblPos val="nextTo"/>
        <c:crossAx val="828887887"/>
        <c:crosses val="autoZero"/>
        <c:auto val="1"/>
        <c:lblAlgn val="ctr"/>
        <c:lblOffset val="100"/>
        <c:noMultiLvlLbl val="0"/>
      </c:catAx>
      <c:valAx>
        <c:axId val="828887887"/>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888455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175260</xdr:rowOff>
    </xdr:from>
    <xdr:to>
      <xdr:col>8</xdr:col>
      <xdr:colOff>563880</xdr:colOff>
      <xdr:row>22</xdr:row>
      <xdr:rowOff>76200</xdr:rowOff>
    </xdr:to>
    <xdr:graphicFrame macro="">
      <xdr:nvGraphicFramePr>
        <xdr:cNvPr id="2" name="Chart 1">
          <a:extLst>
            <a:ext uri="{FF2B5EF4-FFF2-40B4-BE49-F238E27FC236}">
              <a16:creationId xmlns:a16="http://schemas.microsoft.com/office/drawing/2014/main" id="{93008240-CFFA-4C02-9C63-52E778CCEA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11</xdr:row>
      <xdr:rowOff>3810</xdr:rowOff>
    </xdr:from>
    <xdr:to>
      <xdr:col>6</xdr:col>
      <xdr:colOff>198120</xdr:colOff>
      <xdr:row>30</xdr:row>
      <xdr:rowOff>22860</xdr:rowOff>
    </xdr:to>
    <xdr:graphicFrame macro="">
      <xdr:nvGraphicFramePr>
        <xdr:cNvPr id="3" name="Chart 2">
          <a:extLst>
            <a:ext uri="{FF2B5EF4-FFF2-40B4-BE49-F238E27FC236}">
              <a16:creationId xmlns:a16="http://schemas.microsoft.com/office/drawing/2014/main" id="{E51F9CA9-2EFC-40A8-B6F3-06154B005EB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228600</xdr:colOff>
      <xdr:row>4</xdr:row>
      <xdr:rowOff>129540</xdr:rowOff>
    </xdr:from>
    <xdr:to>
      <xdr:col>6</xdr:col>
      <xdr:colOff>0</xdr:colOff>
      <xdr:row>18</xdr:row>
      <xdr:rowOff>148590</xdr:rowOff>
    </xdr:to>
    <xdr:graphicFrame macro="">
      <xdr:nvGraphicFramePr>
        <xdr:cNvPr id="3" name="Chart 2">
          <a:extLst>
            <a:ext uri="{FF2B5EF4-FFF2-40B4-BE49-F238E27FC236}">
              <a16:creationId xmlns:a16="http://schemas.microsoft.com/office/drawing/2014/main" id="{8E7F6012-85B2-4AB8-8547-4DFEEE87F4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487680</xdr:colOff>
      <xdr:row>5</xdr:row>
      <xdr:rowOff>19050</xdr:rowOff>
    </xdr:from>
    <xdr:to>
      <xdr:col>5</xdr:col>
      <xdr:colOff>388620</xdr:colOff>
      <xdr:row>20</xdr:row>
      <xdr:rowOff>19050</xdr:rowOff>
    </xdr:to>
    <xdr:graphicFrame macro="">
      <xdr:nvGraphicFramePr>
        <xdr:cNvPr id="2" name="Chart 1">
          <a:extLst>
            <a:ext uri="{FF2B5EF4-FFF2-40B4-BE49-F238E27FC236}">
              <a16:creationId xmlns:a16="http://schemas.microsoft.com/office/drawing/2014/main" id="{1A4232B8-AFC3-4F0E-96C6-08D3B95495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518160</xdr:colOff>
      <xdr:row>4</xdr:row>
      <xdr:rowOff>179070</xdr:rowOff>
    </xdr:from>
    <xdr:to>
      <xdr:col>5</xdr:col>
      <xdr:colOff>1104900</xdr:colOff>
      <xdr:row>19</xdr:row>
      <xdr:rowOff>179070</xdr:rowOff>
    </xdr:to>
    <xdr:graphicFrame macro="">
      <xdr:nvGraphicFramePr>
        <xdr:cNvPr id="2" name="Chart 1">
          <a:extLst>
            <a:ext uri="{FF2B5EF4-FFF2-40B4-BE49-F238E27FC236}">
              <a16:creationId xmlns:a16="http://schemas.microsoft.com/office/drawing/2014/main" id="{EC23EE9B-3694-4C93-B1F3-F16BD99E5CF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38100</xdr:colOff>
      <xdr:row>11</xdr:row>
      <xdr:rowOff>19050</xdr:rowOff>
    </xdr:from>
    <xdr:to>
      <xdr:col>9</xdr:col>
      <xdr:colOff>434340</xdr:colOff>
      <xdr:row>31</xdr:row>
      <xdr:rowOff>0</xdr:rowOff>
    </xdr:to>
    <xdr:graphicFrame macro="">
      <xdr:nvGraphicFramePr>
        <xdr:cNvPr id="2" name="Chart 1">
          <a:extLst>
            <a:ext uri="{FF2B5EF4-FFF2-40B4-BE49-F238E27FC236}">
              <a16:creationId xmlns:a16="http://schemas.microsoft.com/office/drawing/2014/main" id="{1893298B-5436-4F54-B290-366433F4DA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121920</xdr:colOff>
      <xdr:row>4</xdr:row>
      <xdr:rowOff>156210</xdr:rowOff>
    </xdr:from>
    <xdr:to>
      <xdr:col>6</xdr:col>
      <xdr:colOff>251460</xdr:colOff>
      <xdr:row>19</xdr:row>
      <xdr:rowOff>156210</xdr:rowOff>
    </xdr:to>
    <xdr:graphicFrame macro="">
      <xdr:nvGraphicFramePr>
        <xdr:cNvPr id="2" name="Chart 1">
          <a:extLst>
            <a:ext uri="{FF2B5EF4-FFF2-40B4-BE49-F238E27FC236}">
              <a16:creationId xmlns:a16="http://schemas.microsoft.com/office/drawing/2014/main" id="{2D7BEFC9-551F-4829-BE19-0A4A87CFF5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ata.unicef.org/resources/data_explorer/unicef_f/?ag=UNICEF&amp;df=GLOBAL_DATAFLOW&amp;ver=1.0&amp;dq=.MNCH_BIRTH18..&amp;startPeriod=2016&amp;endPeriod=2020" TargetMode="External"/><Relationship Id="rId13" Type="http://schemas.openxmlformats.org/officeDocument/2006/relationships/hyperlink" Target="https://en.unesco.org/education/girls-women-rights" TargetMode="External"/><Relationship Id="rId18" Type="http://schemas.openxmlformats.org/officeDocument/2006/relationships/hyperlink" Target="https://www.globalpartnership.org/content/girls-education-and-gender-education-sector-plans-and-gpe-funded-programs" TargetMode="External"/><Relationship Id="rId26" Type="http://schemas.openxmlformats.org/officeDocument/2006/relationships/hyperlink" Target="http://data.uis.unesco.org/" TargetMode="External"/><Relationship Id="rId3" Type="http://schemas.openxmlformats.org/officeDocument/2006/relationships/hyperlink" Target="https://datacatalog.worldbank.org/dataset/learning-poverty" TargetMode="External"/><Relationship Id="rId21" Type="http://schemas.openxmlformats.org/officeDocument/2006/relationships/hyperlink" Target="http://data.uis.unesco.org/" TargetMode="External"/><Relationship Id="rId7" Type="http://schemas.openxmlformats.org/officeDocument/2006/relationships/hyperlink" Target="https://data.unicef.org/resources/data_explorer/unicef_f/?ag=UNICEF&amp;df=GLOBAL_DATAFLOW&amp;ver=1.0&amp;dq=.PT_F_20-24_MRD_U18..&amp;startPeriod=2016&amp;endPeriod=2020" TargetMode="External"/><Relationship Id="rId12" Type="http://schemas.openxmlformats.org/officeDocument/2006/relationships/hyperlink" Target="http://pubdocs.worldbank.org/en/888211594267968803/FCSList-FY21.pdf" TargetMode="External"/><Relationship Id="rId17" Type="http://schemas.openxmlformats.org/officeDocument/2006/relationships/hyperlink" Target="https://www.worldpolicycenter.org/" TargetMode="External"/><Relationship Id="rId25" Type="http://schemas.openxmlformats.org/officeDocument/2006/relationships/hyperlink" Target="https://data.worldbank.org/indicator/SG.DMK.SRCR.FN.ZS" TargetMode="External"/><Relationship Id="rId2" Type="http://schemas.openxmlformats.org/officeDocument/2006/relationships/hyperlink" Target="https://datacatalog.worldbank.org/dataset/learning-poverty" TargetMode="External"/><Relationship Id="rId16" Type="http://schemas.openxmlformats.org/officeDocument/2006/relationships/hyperlink" Target="https://en.unesco.org/education/girls-women-rights" TargetMode="External"/><Relationship Id="rId20" Type="http://schemas.openxmlformats.org/officeDocument/2006/relationships/hyperlink" Target="http://data.uis.unesco.org/" TargetMode="External"/><Relationship Id="rId29" Type="http://schemas.openxmlformats.org/officeDocument/2006/relationships/hyperlink" Target="http://data.uis.unesco.org/" TargetMode="External"/><Relationship Id="rId1" Type="http://schemas.openxmlformats.org/officeDocument/2006/relationships/hyperlink" Target="http://data.uis.unesco.org/" TargetMode="External"/><Relationship Id="rId6" Type="http://schemas.openxmlformats.org/officeDocument/2006/relationships/hyperlink" Target="https://en.unesco.org/gem-report/2020genderreport" TargetMode="External"/><Relationship Id="rId11" Type="http://schemas.openxmlformats.org/officeDocument/2006/relationships/hyperlink" Target="https://en.unesco.org/education/girls-women-rights" TargetMode="External"/><Relationship Id="rId24" Type="http://schemas.openxmlformats.org/officeDocument/2006/relationships/hyperlink" Target="http://hdr.undp.org/en/content/table-5-gender-inequality-index-gii" TargetMode="External"/><Relationship Id="rId5" Type="http://schemas.openxmlformats.org/officeDocument/2006/relationships/hyperlink" Target="https://stats.oecd.org/Index.aspx?DataSetCode=GIDDB2019" TargetMode="External"/><Relationship Id="rId15" Type="http://schemas.openxmlformats.org/officeDocument/2006/relationships/hyperlink" Target="https://en.unesco.org/education/girls-women-rights" TargetMode="External"/><Relationship Id="rId23" Type="http://schemas.openxmlformats.org/officeDocument/2006/relationships/hyperlink" Target="http://hdr.undp.org/en/content/table-5-gender-inequality-index-gii" TargetMode="External"/><Relationship Id="rId28" Type="http://schemas.openxmlformats.org/officeDocument/2006/relationships/hyperlink" Target="http://data.uis.unesco.org/" TargetMode="External"/><Relationship Id="rId10" Type="http://schemas.openxmlformats.org/officeDocument/2006/relationships/hyperlink" Target="https://en.unesco.org/education/girls-women-rights" TargetMode="External"/><Relationship Id="rId19" Type="http://schemas.openxmlformats.org/officeDocument/2006/relationships/hyperlink" Target="http://data.uis.unesco.org/" TargetMode="External"/><Relationship Id="rId31" Type="http://schemas.openxmlformats.org/officeDocument/2006/relationships/printerSettings" Target="../printerSettings/printerSettings1.bin"/><Relationship Id="rId4" Type="http://schemas.openxmlformats.org/officeDocument/2006/relationships/hyperlink" Target="https://datacatalog.worldbank.org/dataset/learning-poverty" TargetMode="External"/><Relationship Id="rId9" Type="http://schemas.openxmlformats.org/officeDocument/2006/relationships/hyperlink" Target="https://www.genderindex.org/ranking/?region=&amp;order=title&amp;sort=asc" TargetMode="External"/><Relationship Id="rId14" Type="http://schemas.openxmlformats.org/officeDocument/2006/relationships/hyperlink" Target="https://ssd.protectingeducation.org/endorsement/" TargetMode="External"/><Relationship Id="rId22" Type="http://schemas.openxmlformats.org/officeDocument/2006/relationships/hyperlink" Target="http://data.uis.unesco.org/" TargetMode="External"/><Relationship Id="rId27" Type="http://schemas.openxmlformats.org/officeDocument/2006/relationships/hyperlink" Target="http://data.uis.unesco.org/" TargetMode="External"/><Relationship Id="rId30" Type="http://schemas.openxmlformats.org/officeDocument/2006/relationships/hyperlink" Target="http://data.uis.unesco.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B51E5-B603-4F59-AB81-D080F0E04492}">
  <dimension ref="A1:E53"/>
  <sheetViews>
    <sheetView topLeftCell="A40" zoomScale="80" zoomScaleNormal="80" workbookViewId="0">
      <selection activeCell="D20" sqref="D20"/>
    </sheetView>
  </sheetViews>
  <sheetFormatPr defaultColWidth="9.1796875" defaultRowHeight="14.5" x14ac:dyDescent="0.35"/>
  <cols>
    <col min="1" max="1" width="30" customWidth="1"/>
    <col min="2" max="2" width="9.36328125" customWidth="1"/>
    <col min="3" max="3" width="55.81640625" customWidth="1"/>
    <col min="4" max="4" width="47.1796875" customWidth="1"/>
    <col min="5" max="5" width="60.36328125" customWidth="1"/>
  </cols>
  <sheetData>
    <row r="1" spans="1:5" ht="39" customHeight="1" x14ac:dyDescent="0.35">
      <c r="A1" s="140" t="s">
        <v>0</v>
      </c>
      <c r="B1" s="141"/>
      <c r="C1" s="141"/>
      <c r="D1" s="141"/>
      <c r="E1" s="141"/>
    </row>
    <row r="2" spans="1:5" ht="51" customHeight="1" x14ac:dyDescent="0.35">
      <c r="A2" s="145" t="s">
        <v>1</v>
      </c>
      <c r="B2" s="145"/>
      <c r="C2" s="145"/>
      <c r="D2" s="145"/>
      <c r="E2" s="145"/>
    </row>
    <row r="3" spans="1:5" ht="26.5" customHeight="1" x14ac:dyDescent="0.35">
      <c r="A3" s="85" t="s">
        <v>2</v>
      </c>
      <c r="B3" s="85" t="s">
        <v>3</v>
      </c>
      <c r="C3" s="85" t="s">
        <v>4</v>
      </c>
      <c r="D3" s="85" t="s">
        <v>5</v>
      </c>
      <c r="E3" s="85" t="s">
        <v>6</v>
      </c>
    </row>
    <row r="4" spans="1:5" ht="43.5" x14ac:dyDescent="0.35">
      <c r="A4" s="142" t="s">
        <v>7</v>
      </c>
      <c r="B4" s="60" t="s">
        <v>8</v>
      </c>
      <c r="C4" s="86" t="s">
        <v>9</v>
      </c>
      <c r="D4" s="87" t="s">
        <v>10</v>
      </c>
      <c r="E4" s="4"/>
    </row>
    <row r="5" spans="1:5" ht="29" x14ac:dyDescent="0.35">
      <c r="A5" s="143"/>
      <c r="B5" s="60" t="s">
        <v>11</v>
      </c>
      <c r="C5" s="88" t="s">
        <v>12</v>
      </c>
      <c r="D5" s="87" t="s">
        <v>10</v>
      </c>
      <c r="E5" s="4"/>
    </row>
    <row r="6" spans="1:5" ht="38.5" customHeight="1" x14ac:dyDescent="0.35">
      <c r="A6" s="143"/>
      <c r="B6" s="60" t="s">
        <v>13</v>
      </c>
      <c r="C6" s="88" t="s">
        <v>14</v>
      </c>
      <c r="D6" s="87" t="s">
        <v>10</v>
      </c>
      <c r="E6" s="92" t="s">
        <v>15</v>
      </c>
    </row>
    <row r="7" spans="1:5" ht="43.5" x14ac:dyDescent="0.35">
      <c r="A7" s="143"/>
      <c r="B7" s="60" t="s">
        <v>16</v>
      </c>
      <c r="C7" s="88" t="s">
        <v>17</v>
      </c>
      <c r="D7" s="87" t="s">
        <v>10</v>
      </c>
      <c r="E7" s="92" t="s">
        <v>18</v>
      </c>
    </row>
    <row r="8" spans="1:5" ht="44" customHeight="1" x14ac:dyDescent="0.35">
      <c r="A8" s="143"/>
      <c r="B8" s="60" t="s">
        <v>19</v>
      </c>
      <c r="C8" s="88" t="s">
        <v>20</v>
      </c>
      <c r="D8" s="87" t="s">
        <v>10</v>
      </c>
      <c r="E8" s="92" t="s">
        <v>21</v>
      </c>
    </row>
    <row r="9" spans="1:5" ht="43.5" x14ac:dyDescent="0.35">
      <c r="A9" s="143"/>
      <c r="B9" s="60" t="s">
        <v>22</v>
      </c>
      <c r="C9" s="88" t="s">
        <v>23</v>
      </c>
      <c r="D9" s="87" t="s">
        <v>10</v>
      </c>
      <c r="E9" s="4"/>
    </row>
    <row r="10" spans="1:5" ht="17.5" customHeight="1" x14ac:dyDescent="0.35">
      <c r="A10" s="143"/>
      <c r="B10" s="132" t="s">
        <v>24</v>
      </c>
      <c r="C10" s="133" t="s">
        <v>25</v>
      </c>
      <c r="D10" s="87" t="s">
        <v>10</v>
      </c>
      <c r="E10" s="144" t="s">
        <v>26</v>
      </c>
    </row>
    <row r="11" spans="1:5" ht="26.5" customHeight="1" x14ac:dyDescent="0.35">
      <c r="A11" s="143"/>
      <c r="B11" s="132"/>
      <c r="C11" s="133"/>
      <c r="D11" s="87" t="s">
        <v>27</v>
      </c>
      <c r="E11" s="144"/>
    </row>
    <row r="12" spans="1:5" ht="19.25" customHeight="1" x14ac:dyDescent="0.35">
      <c r="A12" s="143"/>
      <c r="B12" s="132" t="s">
        <v>28</v>
      </c>
      <c r="C12" s="133" t="s">
        <v>29</v>
      </c>
      <c r="D12" s="87" t="s">
        <v>10</v>
      </c>
      <c r="E12" s="144" t="s">
        <v>26</v>
      </c>
    </row>
    <row r="13" spans="1:5" ht="27" customHeight="1" x14ac:dyDescent="0.35">
      <c r="A13" s="143"/>
      <c r="B13" s="132"/>
      <c r="C13" s="133"/>
      <c r="D13" s="87" t="s">
        <v>27</v>
      </c>
      <c r="E13" s="144"/>
    </row>
    <row r="14" spans="1:5" ht="17.5" customHeight="1" x14ac:dyDescent="0.35">
      <c r="A14" s="143"/>
      <c r="B14" s="132" t="s">
        <v>30</v>
      </c>
      <c r="C14" s="133" t="s">
        <v>31</v>
      </c>
      <c r="D14" s="87" t="s">
        <v>10</v>
      </c>
      <c r="E14" s="144" t="s">
        <v>26</v>
      </c>
    </row>
    <row r="15" spans="1:5" ht="46.5" customHeight="1" x14ac:dyDescent="0.35">
      <c r="A15" s="143"/>
      <c r="B15" s="132"/>
      <c r="C15" s="133"/>
      <c r="D15" s="87" t="s">
        <v>27</v>
      </c>
      <c r="E15" s="144"/>
    </row>
    <row r="16" spans="1:5" ht="18" customHeight="1" x14ac:dyDescent="0.35">
      <c r="A16" s="143"/>
      <c r="B16" s="132" t="s">
        <v>32</v>
      </c>
      <c r="C16" s="133" t="s">
        <v>33</v>
      </c>
      <c r="D16" s="87" t="s">
        <v>10</v>
      </c>
      <c r="E16" s="144" t="s">
        <v>26</v>
      </c>
    </row>
    <row r="17" spans="1:5" ht="46.5" customHeight="1" x14ac:dyDescent="0.35">
      <c r="A17" s="143"/>
      <c r="B17" s="132"/>
      <c r="C17" s="133"/>
      <c r="D17" s="87" t="s">
        <v>27</v>
      </c>
      <c r="E17" s="144"/>
    </row>
    <row r="18" spans="1:5" ht="27" customHeight="1" x14ac:dyDescent="0.35">
      <c r="A18" s="143"/>
      <c r="B18" s="60" t="s">
        <v>34</v>
      </c>
      <c r="C18" s="88" t="s">
        <v>35</v>
      </c>
      <c r="D18" s="87" t="s">
        <v>10</v>
      </c>
      <c r="E18" s="4"/>
    </row>
    <row r="19" spans="1:5" ht="98.25" customHeight="1" x14ac:dyDescent="0.35">
      <c r="A19" s="127" t="s">
        <v>36</v>
      </c>
      <c r="B19" s="60" t="s">
        <v>37</v>
      </c>
      <c r="C19" s="88" t="s">
        <v>38</v>
      </c>
      <c r="D19" s="87" t="s">
        <v>39</v>
      </c>
      <c r="E19" s="4"/>
    </row>
    <row r="20" spans="1:5" ht="43.5" x14ac:dyDescent="0.35">
      <c r="A20" s="128"/>
      <c r="B20" s="60" t="s">
        <v>40</v>
      </c>
      <c r="C20" s="89" t="s">
        <v>41</v>
      </c>
      <c r="D20" s="87" t="s">
        <v>42</v>
      </c>
      <c r="E20" s="4"/>
    </row>
    <row r="21" spans="1:5" ht="29" x14ac:dyDescent="0.35">
      <c r="A21" s="128"/>
      <c r="B21" s="60" t="s">
        <v>43</v>
      </c>
      <c r="C21" s="88" t="s">
        <v>44</v>
      </c>
      <c r="D21" s="87" t="s">
        <v>45</v>
      </c>
      <c r="E21" s="4"/>
    </row>
    <row r="22" spans="1:5" ht="33" customHeight="1" x14ac:dyDescent="0.35">
      <c r="A22" s="128"/>
      <c r="B22" s="60" t="s">
        <v>46</v>
      </c>
      <c r="C22" s="88" t="s">
        <v>47</v>
      </c>
      <c r="D22" s="87" t="s">
        <v>45</v>
      </c>
      <c r="E22" s="4"/>
    </row>
    <row r="23" spans="1:5" ht="29" x14ac:dyDescent="0.35">
      <c r="A23" s="127" t="s">
        <v>48</v>
      </c>
      <c r="B23" s="60" t="s">
        <v>49</v>
      </c>
      <c r="C23" s="90" t="s">
        <v>50</v>
      </c>
      <c r="D23" s="87" t="s">
        <v>39</v>
      </c>
      <c r="E23" s="4"/>
    </row>
    <row r="24" spans="1:5" ht="60.75" customHeight="1" x14ac:dyDescent="0.35">
      <c r="A24" s="128"/>
      <c r="B24" s="60" t="s">
        <v>51</v>
      </c>
      <c r="C24" s="88" t="s">
        <v>52</v>
      </c>
      <c r="D24" s="87" t="s">
        <v>53</v>
      </c>
      <c r="E24" s="4"/>
    </row>
    <row r="25" spans="1:5" ht="29" x14ac:dyDescent="0.35">
      <c r="A25" s="128"/>
      <c r="B25" s="60" t="s">
        <v>54</v>
      </c>
      <c r="C25" s="86" t="s">
        <v>55</v>
      </c>
      <c r="D25" s="87" t="s">
        <v>56</v>
      </c>
      <c r="E25" s="4"/>
    </row>
    <row r="26" spans="1:5" ht="43.5" x14ac:dyDescent="0.35">
      <c r="A26" s="128"/>
      <c r="B26" s="60" t="s">
        <v>57</v>
      </c>
      <c r="C26" s="90" t="s">
        <v>58</v>
      </c>
      <c r="D26" s="87" t="s">
        <v>59</v>
      </c>
      <c r="E26" s="4"/>
    </row>
    <row r="27" spans="1:5" ht="29" x14ac:dyDescent="0.35">
      <c r="A27" s="129" t="s">
        <v>60</v>
      </c>
      <c r="B27" s="60" t="s">
        <v>61</v>
      </c>
      <c r="C27" s="88" t="s">
        <v>62</v>
      </c>
      <c r="D27" s="87" t="s">
        <v>63</v>
      </c>
      <c r="E27" s="4"/>
    </row>
    <row r="28" spans="1:5" ht="39.75" customHeight="1" x14ac:dyDescent="0.35">
      <c r="A28" s="130"/>
      <c r="B28" s="60" t="s">
        <v>64</v>
      </c>
      <c r="C28" s="88" t="s">
        <v>65</v>
      </c>
      <c r="D28" s="91" t="s">
        <v>66</v>
      </c>
      <c r="E28" s="4"/>
    </row>
    <row r="29" spans="1:5" ht="51.75" customHeight="1" x14ac:dyDescent="0.35">
      <c r="A29" s="130"/>
      <c r="B29" s="60" t="s">
        <v>67</v>
      </c>
      <c r="C29" s="88" t="s">
        <v>68</v>
      </c>
      <c r="D29" s="87" t="s">
        <v>69</v>
      </c>
      <c r="E29" s="4"/>
    </row>
    <row r="30" spans="1:5" ht="20" customHeight="1" x14ac:dyDescent="0.35">
      <c r="A30" s="130"/>
      <c r="B30" s="132" t="s">
        <v>70</v>
      </c>
      <c r="C30" s="133" t="s">
        <v>71</v>
      </c>
      <c r="D30" s="87" t="s">
        <v>72</v>
      </c>
      <c r="E30" s="134" t="s">
        <v>73</v>
      </c>
    </row>
    <row r="31" spans="1:5" ht="55.5" customHeight="1" x14ac:dyDescent="0.35">
      <c r="A31" s="130"/>
      <c r="B31" s="132"/>
      <c r="C31" s="133"/>
      <c r="D31" s="87" t="s">
        <v>74</v>
      </c>
      <c r="E31" s="135"/>
    </row>
    <row r="32" spans="1:5" ht="156.75" customHeight="1" x14ac:dyDescent="0.35">
      <c r="A32" s="130"/>
      <c r="B32" s="60" t="s">
        <v>75</v>
      </c>
      <c r="C32" s="88" t="s">
        <v>76</v>
      </c>
      <c r="D32" s="91" t="s">
        <v>77</v>
      </c>
      <c r="E32" s="92" t="s">
        <v>78</v>
      </c>
    </row>
    <row r="33" spans="1:5" ht="48" customHeight="1" x14ac:dyDescent="0.35">
      <c r="A33" s="131"/>
      <c r="B33" s="60" t="s">
        <v>79</v>
      </c>
      <c r="C33" s="88" t="s">
        <v>80</v>
      </c>
      <c r="D33" s="91"/>
      <c r="E33" s="92" t="s">
        <v>81</v>
      </c>
    </row>
    <row r="34" spans="1:5" ht="30.75" customHeight="1" x14ac:dyDescent="0.35">
      <c r="A34" s="127" t="s">
        <v>82</v>
      </c>
      <c r="B34" s="60" t="s">
        <v>83</v>
      </c>
      <c r="C34" s="88" t="s">
        <v>84</v>
      </c>
      <c r="D34" s="87" t="s">
        <v>85</v>
      </c>
      <c r="E34" s="4"/>
    </row>
    <row r="35" spans="1:5" ht="27.75" customHeight="1" x14ac:dyDescent="0.35">
      <c r="A35" s="128"/>
      <c r="B35" s="60" t="s">
        <v>86</v>
      </c>
      <c r="C35" s="88" t="s">
        <v>87</v>
      </c>
      <c r="D35" s="87" t="s">
        <v>85</v>
      </c>
      <c r="E35" s="4"/>
    </row>
    <row r="36" spans="1:5" ht="43.5" x14ac:dyDescent="0.35">
      <c r="A36" s="128"/>
      <c r="B36" s="60" t="s">
        <v>88</v>
      </c>
      <c r="C36" s="88" t="s">
        <v>89</v>
      </c>
      <c r="D36" s="93"/>
      <c r="E36" s="92" t="s">
        <v>90</v>
      </c>
    </row>
    <row r="37" spans="1:5" ht="43.5" x14ac:dyDescent="0.35">
      <c r="A37" s="128"/>
      <c r="B37" s="60" t="s">
        <v>91</v>
      </c>
      <c r="C37" s="88" t="s">
        <v>89</v>
      </c>
      <c r="D37" s="93"/>
      <c r="E37" s="92" t="s">
        <v>90</v>
      </c>
    </row>
    <row r="38" spans="1:5" ht="107.25" customHeight="1" x14ac:dyDescent="0.35">
      <c r="A38" s="128"/>
      <c r="B38" s="60" t="s">
        <v>92</v>
      </c>
      <c r="C38" s="94" t="s">
        <v>93</v>
      </c>
      <c r="D38" s="93"/>
      <c r="E38" s="92" t="s">
        <v>94</v>
      </c>
    </row>
    <row r="39" spans="1:5" ht="112.5" customHeight="1" x14ac:dyDescent="0.35">
      <c r="A39" s="128"/>
      <c r="B39" s="60" t="s">
        <v>95</v>
      </c>
      <c r="C39" s="94" t="s">
        <v>96</v>
      </c>
      <c r="D39" s="98"/>
      <c r="E39" s="92" t="s">
        <v>97</v>
      </c>
    </row>
    <row r="40" spans="1:5" ht="59.25" customHeight="1" x14ac:dyDescent="0.35">
      <c r="A40" s="128"/>
      <c r="B40" s="132" t="s">
        <v>98</v>
      </c>
      <c r="C40" s="94" t="s">
        <v>99</v>
      </c>
      <c r="D40" s="136"/>
      <c r="E40" s="139" t="s">
        <v>100</v>
      </c>
    </row>
    <row r="41" spans="1:5" ht="34.25" customHeight="1" x14ac:dyDescent="0.35">
      <c r="A41" s="128"/>
      <c r="B41" s="132"/>
      <c r="C41" s="95" t="s">
        <v>101</v>
      </c>
      <c r="D41" s="137"/>
      <c r="E41" s="139"/>
    </row>
    <row r="42" spans="1:5" ht="15.75" customHeight="1" x14ac:dyDescent="0.35">
      <c r="A42" s="128"/>
      <c r="B42" s="132"/>
      <c r="C42" s="95" t="s">
        <v>102</v>
      </c>
      <c r="D42" s="137"/>
      <c r="E42" s="139"/>
    </row>
    <row r="43" spans="1:5" ht="36" customHeight="1" x14ac:dyDescent="0.35">
      <c r="A43" s="128"/>
      <c r="B43" s="132"/>
      <c r="C43" s="95" t="s">
        <v>103</v>
      </c>
      <c r="D43" s="137"/>
      <c r="E43" s="139"/>
    </row>
    <row r="44" spans="1:5" ht="15.75" customHeight="1" x14ac:dyDescent="0.35">
      <c r="A44" s="128"/>
      <c r="B44" s="132"/>
      <c r="C44" s="95" t="s">
        <v>104</v>
      </c>
      <c r="D44" s="137"/>
      <c r="E44" s="139"/>
    </row>
    <row r="45" spans="1:5" ht="33" customHeight="1" x14ac:dyDescent="0.35">
      <c r="A45" s="128"/>
      <c r="B45" s="132"/>
      <c r="C45" s="95" t="s">
        <v>105</v>
      </c>
      <c r="D45" s="137"/>
      <c r="E45" s="139"/>
    </row>
    <row r="46" spans="1:5" ht="33" customHeight="1" x14ac:dyDescent="0.35">
      <c r="A46" s="128"/>
      <c r="B46" s="132"/>
      <c r="C46" s="96" t="s">
        <v>106</v>
      </c>
      <c r="D46" s="138"/>
      <c r="E46" s="139"/>
    </row>
    <row r="47" spans="1:5" ht="43.5" x14ac:dyDescent="0.35">
      <c r="A47" s="128"/>
      <c r="B47" s="60" t="s">
        <v>107</v>
      </c>
      <c r="C47" s="86" t="s">
        <v>108</v>
      </c>
      <c r="D47" s="93"/>
      <c r="E47" s="92" t="s">
        <v>81</v>
      </c>
    </row>
    <row r="48" spans="1:5" ht="29" x14ac:dyDescent="0.35">
      <c r="A48" s="128"/>
      <c r="B48" s="60" t="s">
        <v>109</v>
      </c>
      <c r="C48" s="88" t="s">
        <v>110</v>
      </c>
      <c r="D48" s="87" t="s">
        <v>10</v>
      </c>
      <c r="E48" s="4"/>
    </row>
    <row r="49" spans="1:5" ht="29" x14ac:dyDescent="0.35">
      <c r="A49" s="128"/>
      <c r="B49" s="60" t="s">
        <v>111</v>
      </c>
      <c r="C49" s="86" t="s">
        <v>112</v>
      </c>
      <c r="D49" s="87" t="s">
        <v>10</v>
      </c>
      <c r="E49" s="4"/>
    </row>
    <row r="50" spans="1:5" ht="29" x14ac:dyDescent="0.35">
      <c r="A50" s="128"/>
      <c r="B50" s="60" t="s">
        <v>113</v>
      </c>
      <c r="C50" s="86" t="s">
        <v>114</v>
      </c>
      <c r="D50" s="93"/>
      <c r="E50" s="97" t="s">
        <v>115</v>
      </c>
    </row>
    <row r="51" spans="1:5" ht="29" x14ac:dyDescent="0.35">
      <c r="A51" s="127" t="s">
        <v>116</v>
      </c>
      <c r="B51" s="60" t="s">
        <v>117</v>
      </c>
      <c r="C51" s="86" t="s">
        <v>118</v>
      </c>
      <c r="D51" s="87" t="s">
        <v>119</v>
      </c>
      <c r="E51" s="4"/>
    </row>
    <row r="52" spans="1:5" ht="30.75" customHeight="1" x14ac:dyDescent="0.35">
      <c r="A52" s="128"/>
      <c r="B52" s="60" t="s">
        <v>120</v>
      </c>
      <c r="C52" s="88" t="s">
        <v>121</v>
      </c>
      <c r="D52" s="87" t="s">
        <v>119</v>
      </c>
      <c r="E52" s="4"/>
    </row>
    <row r="53" spans="1:5" ht="43.5" x14ac:dyDescent="0.35">
      <c r="A53" s="128"/>
      <c r="B53" s="60" t="s">
        <v>122</v>
      </c>
      <c r="C53" s="88" t="s">
        <v>123</v>
      </c>
      <c r="D53" s="87" t="s">
        <v>124</v>
      </c>
      <c r="E53" s="4"/>
    </row>
  </sheetData>
  <mergeCells count="26">
    <mergeCell ref="A1:E1"/>
    <mergeCell ref="A4:A18"/>
    <mergeCell ref="B10:B11"/>
    <mergeCell ref="C10:C11"/>
    <mergeCell ref="E10:E11"/>
    <mergeCell ref="B12:B13"/>
    <mergeCell ref="C12:C13"/>
    <mergeCell ref="E12:E13"/>
    <mergeCell ref="B14:B15"/>
    <mergeCell ref="C14:C15"/>
    <mergeCell ref="E14:E15"/>
    <mergeCell ref="B16:B17"/>
    <mergeCell ref="C16:C17"/>
    <mergeCell ref="E16:E17"/>
    <mergeCell ref="A2:E2"/>
    <mergeCell ref="C30:C31"/>
    <mergeCell ref="E30:E31"/>
    <mergeCell ref="A34:A50"/>
    <mergeCell ref="B40:B46"/>
    <mergeCell ref="D40:D46"/>
    <mergeCell ref="E40:E46"/>
    <mergeCell ref="A23:A26"/>
    <mergeCell ref="A19:A22"/>
    <mergeCell ref="A27:A33"/>
    <mergeCell ref="A51:A53"/>
    <mergeCell ref="B30:B31"/>
  </mergeCells>
  <hyperlinks>
    <hyperlink ref="D4" r:id="rId1" display="http://data.uis.unesco.org/" xr:uid="{3654BFCA-D2F9-4844-A191-59A85FBF9E5E}"/>
    <hyperlink ref="D13" r:id="rId2" display="https://datacatalog.worldbank.org/dataset/learning-poverty" xr:uid="{2BD53DBE-4127-494E-BB46-9A92B7F70918}"/>
    <hyperlink ref="D15" r:id="rId3" display="https://datacatalog.worldbank.org/dataset/learning-poverty" xr:uid="{A17B2C34-7766-44C7-AEFD-631797AD211E}"/>
    <hyperlink ref="D17" r:id="rId4" display="https://datacatalog.worldbank.org/dataset/learning-poverty" xr:uid="{6CFAA8E8-CDC3-4624-8A5D-4E2787FE298D}"/>
    <hyperlink ref="D19" r:id="rId5" display="https://stats.oecd.org/Index.aspx?DataSetCode=GIDDB2019" xr:uid="{4FC0C128-756D-4858-995B-CF9917476B30}"/>
    <hyperlink ref="D20" r:id="rId6" display="https://en.unesco.org/gem-report/2020genderreport" xr:uid="{45A492D4-421C-47EB-A52C-0746A20FB0B0}"/>
    <hyperlink ref="D21" r:id="rId7" xr:uid="{A89810B6-C91D-45CA-B763-4325D791EC48}"/>
    <hyperlink ref="D22" r:id="rId8" display="https://data.unicef.org/resources/data_explorer/unicef_f/?ag=UNICEF&amp;df=GLOBAL_DATAFLOW&amp;ver=1.0&amp;dq=.MNCH_BIRTH18..&amp;startPeriod=2016&amp;endPeriod=2020" xr:uid="{29D2DA56-00E6-43D3-AEDE-AAED1225A805}"/>
    <hyperlink ref="D23" r:id="rId9" display="https://www.genderindex.org/ranking/?region=&amp;order=title&amp;sort=asc" xr:uid="{75374580-D7E4-45AB-BB6C-1D169515CD1D}"/>
    <hyperlink ref="D24" r:id="rId10" xr:uid="{A9C3FA8D-08DC-47F1-A5FE-C0F53EE3700B}"/>
    <hyperlink ref="D25" r:id="rId11" display="https://en.unesco.org/education/girls-women-rights" xr:uid="{DE646901-816D-46C6-A4D1-12374991EECA}"/>
    <hyperlink ref="D26" r:id="rId12" display="http://pubdocs.worldbank.org/en/888211594267968803/FCSList-FY21.pdf" xr:uid="{B402F396-CD29-4980-87BD-E0A70BF0325E}"/>
    <hyperlink ref="D27" r:id="rId13" display="https://en.unesco.org/education/girls-women-rights" xr:uid="{C53C62C0-322F-4EDF-A1E9-F40518ACD2CE}"/>
    <hyperlink ref="D28" r:id="rId14" display="https://ssd.protectingeducation.org/endorsement/" xr:uid="{B54CC219-E85D-4071-96FE-F9D15EA3293A}"/>
    <hyperlink ref="D29" r:id="rId15" display="https://en.unesco.org/education/girls-women-rights" xr:uid="{EC0754ED-14F0-43A6-84BB-411CD3DE42E7}"/>
    <hyperlink ref="D30" r:id="rId16" display="https://en.unesco.org/education/girls-women-rights" xr:uid="{D6C549FD-CBFF-4062-81DA-0AF632D15B4D}"/>
    <hyperlink ref="D31" r:id="rId17" xr:uid="{640618BD-AF9E-4CD5-9678-09A27CA62E20}"/>
    <hyperlink ref="D32" r:id="rId18" display="https://www.globalpartnership.org/content/girls-education-and-gender-education-sector-plans-and-gpe-funded-programs" xr:uid="{1B714B5B-0D49-4F09-BADF-35352404CF1B}"/>
    <hyperlink ref="D34" r:id="rId19" display="http://data.uis.unesco.org/" xr:uid="{03561E14-EB76-44C6-877D-44B08230FDAE}"/>
    <hyperlink ref="D35" r:id="rId20" display="http://data.uis.unesco.org/" xr:uid="{AED7C1DE-25C8-47C5-AF55-F789511CAC66}"/>
    <hyperlink ref="D48" r:id="rId21" display="http://data.uis.unesco.org/" xr:uid="{8028381D-0D14-473D-AC16-4D7A138D8965}"/>
    <hyperlink ref="D49" r:id="rId22" display="http://data.uis.unesco.org/" xr:uid="{FBBCA92A-0C92-4B26-AADE-1EDF8177A4D3}"/>
    <hyperlink ref="D51" r:id="rId23" display="http://hdr.undp.org/en/content/table-5-gender-inequality-index-gii" xr:uid="{9EC0FABD-A0B2-4EDD-8212-7246A6A83B13}"/>
    <hyperlink ref="D52" r:id="rId24" display="http://hdr.undp.org/en/content/table-5-gender-inequality-index-gii" xr:uid="{5C1A3AE4-E7CA-4233-BEC5-1FB861F8D38D}"/>
    <hyperlink ref="D53" r:id="rId25" display="https://data.worldbank.org/indicator/SG.DMK.SRCR.FN.ZS" xr:uid="{201722F6-89F1-4873-8C81-FAF6EAF8ADB6}"/>
    <hyperlink ref="D5:D10" r:id="rId26" display="http://data.uis.unesco.org/" xr:uid="{E45C53D0-8905-4C16-A621-033554C13CB4}"/>
    <hyperlink ref="D12" r:id="rId27" display="http://data.uis.unesco.org/" xr:uid="{4F83346D-208D-4358-A8C8-A8B52F828DE5}"/>
    <hyperlink ref="D14" r:id="rId28" display="http://data.uis.unesco.org/" xr:uid="{BBD1EFD9-06DD-4EF0-9D7B-9C05A1972DEC}"/>
    <hyperlink ref="D16" r:id="rId29" display="http://data.uis.unesco.org/" xr:uid="{1C01523A-6B47-4D12-BBFE-4E09C6FE5E27}"/>
    <hyperlink ref="D18" r:id="rId30" display="http://data.uis.unesco.org/" xr:uid="{0573CE53-D93C-4B6E-8AA0-82963C036AB7}"/>
  </hyperlinks>
  <pageMargins left="0.7" right="0.7" top="0.75" bottom="0.75" header="0.3" footer="0.3"/>
  <pageSetup paperSize="9" orientation="portrait"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097C1-4880-457C-9841-DB477E28708B}">
  <dimension ref="A1:H46"/>
  <sheetViews>
    <sheetView topLeftCell="A23" workbookViewId="0">
      <selection activeCell="C43" sqref="C43"/>
    </sheetView>
  </sheetViews>
  <sheetFormatPr defaultColWidth="9.1796875" defaultRowHeight="14.5" x14ac:dyDescent="0.35"/>
  <cols>
    <col min="1" max="1" width="33.36328125" customWidth="1"/>
    <col min="2" max="2" width="8.1796875" customWidth="1"/>
    <col min="3" max="3" width="38" style="100" customWidth="1"/>
    <col min="4" max="4" width="24.6328125" customWidth="1"/>
    <col min="5" max="5" width="23.6328125" customWidth="1"/>
    <col min="6" max="6" width="31.36328125" customWidth="1"/>
    <col min="8" max="8" width="30.1796875" customWidth="1"/>
  </cols>
  <sheetData>
    <row r="1" spans="1:8" ht="44.5" customHeight="1" x14ac:dyDescent="0.35">
      <c r="A1" s="146" t="s">
        <v>125</v>
      </c>
      <c r="B1" s="146"/>
      <c r="C1" s="146"/>
      <c r="D1" s="146"/>
      <c r="E1" s="146"/>
      <c r="F1" s="146"/>
    </row>
    <row r="2" spans="1:8" ht="30" customHeight="1" thickBot="1" x14ac:dyDescent="0.4">
      <c r="A2" s="67" t="s">
        <v>2</v>
      </c>
      <c r="B2" s="68" t="s">
        <v>3</v>
      </c>
      <c r="C2" s="99" t="s">
        <v>4</v>
      </c>
      <c r="D2" s="150" t="s">
        <v>126</v>
      </c>
      <c r="E2" s="151"/>
      <c r="F2" s="151"/>
    </row>
    <row r="3" spans="1:8" ht="29" x14ac:dyDescent="0.35">
      <c r="A3" s="147" t="s">
        <v>7</v>
      </c>
      <c r="B3" s="62" t="s">
        <v>8</v>
      </c>
      <c r="C3" s="103" t="s">
        <v>127</v>
      </c>
      <c r="D3" s="8" t="s">
        <v>128</v>
      </c>
      <c r="E3" s="9" t="s">
        <v>129</v>
      </c>
      <c r="F3" s="10" t="s">
        <v>130</v>
      </c>
      <c r="H3" s="56" t="s">
        <v>131</v>
      </c>
    </row>
    <row r="4" spans="1:8" ht="29" x14ac:dyDescent="0.35">
      <c r="A4" s="148"/>
      <c r="B4" s="60" t="s">
        <v>11</v>
      </c>
      <c r="C4" s="104" t="s">
        <v>132</v>
      </c>
      <c r="D4" s="5" t="s">
        <v>128</v>
      </c>
      <c r="E4" s="7" t="s">
        <v>129</v>
      </c>
      <c r="F4" s="11" t="s">
        <v>130</v>
      </c>
      <c r="H4" s="57" t="s">
        <v>133</v>
      </c>
    </row>
    <row r="5" spans="1:8" ht="29" x14ac:dyDescent="0.35">
      <c r="A5" s="148"/>
      <c r="B5" s="60" t="s">
        <v>13</v>
      </c>
      <c r="C5" s="104" t="s">
        <v>134</v>
      </c>
      <c r="D5" s="5" t="s">
        <v>128</v>
      </c>
      <c r="E5" s="7" t="s">
        <v>129</v>
      </c>
      <c r="F5" s="11" t="s">
        <v>130</v>
      </c>
      <c r="H5" s="58" t="s">
        <v>135</v>
      </c>
    </row>
    <row r="6" spans="1:8" ht="29" x14ac:dyDescent="0.35">
      <c r="A6" s="148"/>
      <c r="B6" s="60" t="s">
        <v>16</v>
      </c>
      <c r="C6" s="104" t="s">
        <v>136</v>
      </c>
      <c r="D6" s="5" t="s">
        <v>128</v>
      </c>
      <c r="E6" s="7" t="s">
        <v>129</v>
      </c>
      <c r="F6" s="11" t="s">
        <v>130</v>
      </c>
      <c r="H6" s="59" t="s">
        <v>137</v>
      </c>
    </row>
    <row r="7" spans="1:8" ht="29" x14ac:dyDescent="0.35">
      <c r="A7" s="148"/>
      <c r="B7" s="60" t="s">
        <v>19</v>
      </c>
      <c r="C7" s="104" t="s">
        <v>138</v>
      </c>
      <c r="D7" s="5" t="s">
        <v>128</v>
      </c>
      <c r="E7" s="7" t="s">
        <v>129</v>
      </c>
      <c r="F7" s="11" t="s">
        <v>130</v>
      </c>
    </row>
    <row r="8" spans="1:8" ht="29" x14ac:dyDescent="0.35">
      <c r="A8" s="148"/>
      <c r="B8" s="60" t="s">
        <v>22</v>
      </c>
      <c r="C8" s="104" t="s">
        <v>139</v>
      </c>
      <c r="D8" s="5" t="s">
        <v>128</v>
      </c>
      <c r="E8" s="7" t="s">
        <v>129</v>
      </c>
      <c r="F8" s="11" t="s">
        <v>130</v>
      </c>
    </row>
    <row r="9" spans="1:8" ht="29" x14ac:dyDescent="0.35">
      <c r="A9" s="148"/>
      <c r="B9" s="60" t="s">
        <v>24</v>
      </c>
      <c r="C9" s="104" t="s">
        <v>140</v>
      </c>
      <c r="D9" s="5" t="s">
        <v>128</v>
      </c>
      <c r="E9" s="7" t="s">
        <v>129</v>
      </c>
      <c r="F9" s="11" t="s">
        <v>130</v>
      </c>
    </row>
    <row r="10" spans="1:8" ht="29" x14ac:dyDescent="0.35">
      <c r="A10" s="148"/>
      <c r="B10" s="60" t="s">
        <v>28</v>
      </c>
      <c r="C10" s="104" t="s">
        <v>141</v>
      </c>
      <c r="D10" s="5" t="s">
        <v>128</v>
      </c>
      <c r="E10" s="7" t="s">
        <v>129</v>
      </c>
      <c r="F10" s="11" t="s">
        <v>130</v>
      </c>
      <c r="H10" s="4"/>
    </row>
    <row r="11" spans="1:8" ht="29" x14ac:dyDescent="0.35">
      <c r="A11" s="148"/>
      <c r="B11" s="60" t="s">
        <v>30</v>
      </c>
      <c r="C11" s="104" t="s">
        <v>142</v>
      </c>
      <c r="D11" s="5" t="s">
        <v>128</v>
      </c>
      <c r="E11" s="7" t="s">
        <v>129</v>
      </c>
      <c r="F11" s="11" t="s">
        <v>130</v>
      </c>
    </row>
    <row r="12" spans="1:8" ht="29" x14ac:dyDescent="0.35">
      <c r="A12" s="148"/>
      <c r="B12" s="60" t="s">
        <v>32</v>
      </c>
      <c r="C12" s="104" t="s">
        <v>143</v>
      </c>
      <c r="D12" s="5" t="s">
        <v>128</v>
      </c>
      <c r="E12" s="7" t="s">
        <v>129</v>
      </c>
      <c r="F12" s="11" t="s">
        <v>130</v>
      </c>
    </row>
    <row r="13" spans="1:8" ht="29.5" thickBot="1" x14ac:dyDescent="0.4">
      <c r="A13" s="149"/>
      <c r="B13" s="61" t="s">
        <v>34</v>
      </c>
      <c r="C13" s="105" t="s">
        <v>144</v>
      </c>
      <c r="D13" s="12" t="s">
        <v>145</v>
      </c>
      <c r="E13" s="13" t="s">
        <v>146</v>
      </c>
      <c r="F13" s="14" t="s">
        <v>147</v>
      </c>
    </row>
    <row r="14" spans="1:8" ht="21.75" customHeight="1" x14ac:dyDescent="0.35">
      <c r="A14" s="147" t="s">
        <v>36</v>
      </c>
      <c r="B14" s="62">
        <v>2.1</v>
      </c>
      <c r="C14" s="103" t="s">
        <v>148</v>
      </c>
      <c r="D14" s="8" t="s">
        <v>149</v>
      </c>
      <c r="E14" s="15" t="s">
        <v>150</v>
      </c>
      <c r="F14" s="10" t="s">
        <v>151</v>
      </c>
    </row>
    <row r="15" spans="1:8" ht="29" x14ac:dyDescent="0.35">
      <c r="A15" s="148"/>
      <c r="B15" s="60">
        <v>2.2000000000000002</v>
      </c>
      <c r="C15" s="104" t="s">
        <v>152</v>
      </c>
      <c r="D15" s="5" t="s">
        <v>153</v>
      </c>
      <c r="E15" s="7" t="s">
        <v>154</v>
      </c>
      <c r="F15" s="11" t="s">
        <v>155</v>
      </c>
    </row>
    <row r="16" spans="1:8" ht="18.75" customHeight="1" x14ac:dyDescent="0.35">
      <c r="A16" s="148"/>
      <c r="B16" s="60">
        <v>2.2999999999999998</v>
      </c>
      <c r="C16" s="104" t="s">
        <v>156</v>
      </c>
      <c r="D16" s="20">
        <v>0</v>
      </c>
      <c r="E16" s="6" t="s">
        <v>157</v>
      </c>
      <c r="F16" s="11" t="s">
        <v>158</v>
      </c>
    </row>
    <row r="17" spans="1:6" ht="21" customHeight="1" thickBot="1" x14ac:dyDescent="0.4">
      <c r="A17" s="149"/>
      <c r="B17" s="61">
        <v>2.4</v>
      </c>
      <c r="C17" s="105" t="s">
        <v>159</v>
      </c>
      <c r="D17" s="12" t="s">
        <v>149</v>
      </c>
      <c r="E17" s="16" t="s">
        <v>160</v>
      </c>
      <c r="F17" s="14" t="s">
        <v>161</v>
      </c>
    </row>
    <row r="18" spans="1:6" x14ac:dyDescent="0.35">
      <c r="A18" s="152" t="s">
        <v>48</v>
      </c>
      <c r="B18" s="63">
        <v>3.1</v>
      </c>
      <c r="C18" s="106" t="s">
        <v>162</v>
      </c>
      <c r="D18" s="8" t="s">
        <v>163</v>
      </c>
      <c r="E18" s="15" t="s">
        <v>164</v>
      </c>
      <c r="F18" s="10" t="s">
        <v>165</v>
      </c>
    </row>
    <row r="19" spans="1:6" x14ac:dyDescent="0.35">
      <c r="A19" s="153"/>
      <c r="B19" s="60">
        <v>3.2</v>
      </c>
      <c r="C19" s="107" t="s">
        <v>166</v>
      </c>
      <c r="D19" s="5" t="s">
        <v>167</v>
      </c>
      <c r="E19" s="6" t="s">
        <v>168</v>
      </c>
      <c r="F19" s="11" t="s">
        <v>169</v>
      </c>
    </row>
    <row r="20" spans="1:6" x14ac:dyDescent="0.35">
      <c r="A20" s="153"/>
      <c r="B20" s="60">
        <v>3.3</v>
      </c>
      <c r="C20" s="107" t="s">
        <v>170</v>
      </c>
      <c r="D20" s="5" t="s">
        <v>171</v>
      </c>
      <c r="E20" s="6" t="s">
        <v>172</v>
      </c>
      <c r="F20" s="11" t="s">
        <v>173</v>
      </c>
    </row>
    <row r="21" spans="1:6" ht="15" thickBot="1" x14ac:dyDescent="0.4">
      <c r="A21" s="154"/>
      <c r="B21" s="61">
        <v>3.4</v>
      </c>
      <c r="C21" s="108" t="s">
        <v>174</v>
      </c>
      <c r="D21" s="64" t="s">
        <v>171</v>
      </c>
      <c r="E21" s="65"/>
      <c r="F21" s="66" t="s">
        <v>173</v>
      </c>
    </row>
    <row r="22" spans="1:6" x14ac:dyDescent="0.35">
      <c r="A22" s="147" t="s">
        <v>175</v>
      </c>
      <c r="B22" s="62">
        <v>4.0999999999999996</v>
      </c>
      <c r="C22" s="106" t="s">
        <v>176</v>
      </c>
      <c r="D22" s="8" t="s">
        <v>177</v>
      </c>
      <c r="E22" s="17"/>
      <c r="F22" s="10" t="s">
        <v>178</v>
      </c>
    </row>
    <row r="23" spans="1:6" x14ac:dyDescent="0.35">
      <c r="A23" s="148"/>
      <c r="B23" s="60">
        <v>4.2</v>
      </c>
      <c r="C23" s="107" t="s">
        <v>179</v>
      </c>
      <c r="D23" s="5" t="s">
        <v>177</v>
      </c>
      <c r="E23" s="18"/>
      <c r="F23" s="11" t="s">
        <v>171</v>
      </c>
    </row>
    <row r="24" spans="1:6" x14ac:dyDescent="0.35">
      <c r="A24" s="148"/>
      <c r="B24" s="60">
        <v>4.3</v>
      </c>
      <c r="C24" s="107" t="s">
        <v>180</v>
      </c>
      <c r="D24" s="5" t="s">
        <v>177</v>
      </c>
      <c r="E24" s="18"/>
      <c r="F24" s="11" t="s">
        <v>171</v>
      </c>
    </row>
    <row r="25" spans="1:6" x14ac:dyDescent="0.35">
      <c r="A25" s="148"/>
      <c r="B25" s="60">
        <v>4.4000000000000004</v>
      </c>
      <c r="C25" s="109" t="s">
        <v>181</v>
      </c>
      <c r="D25" s="25" t="s">
        <v>182</v>
      </c>
      <c r="E25" s="27" t="s">
        <v>183</v>
      </c>
      <c r="F25" s="26" t="s">
        <v>184</v>
      </c>
    </row>
    <row r="26" spans="1:6" ht="15" thickBot="1" x14ac:dyDescent="0.4">
      <c r="A26" s="149"/>
      <c r="B26" s="61">
        <v>4.5</v>
      </c>
      <c r="C26" s="110" t="s">
        <v>185</v>
      </c>
      <c r="D26" s="12" t="s">
        <v>177</v>
      </c>
      <c r="E26" s="16" t="s">
        <v>186</v>
      </c>
      <c r="F26" s="14" t="s">
        <v>171</v>
      </c>
    </row>
    <row r="27" spans="1:6" x14ac:dyDescent="0.35">
      <c r="A27" s="147" t="s">
        <v>82</v>
      </c>
      <c r="B27" s="62" t="s">
        <v>83</v>
      </c>
      <c r="C27" s="106" t="s">
        <v>187</v>
      </c>
      <c r="D27" s="8" t="s">
        <v>188</v>
      </c>
      <c r="E27" s="15" t="s">
        <v>189</v>
      </c>
      <c r="F27" s="10" t="s">
        <v>190</v>
      </c>
    </row>
    <row r="28" spans="1:6" x14ac:dyDescent="0.35">
      <c r="A28" s="148"/>
      <c r="B28" s="60" t="s">
        <v>86</v>
      </c>
      <c r="C28" s="107" t="s">
        <v>191</v>
      </c>
      <c r="D28" s="5" t="s">
        <v>188</v>
      </c>
      <c r="E28" s="6" t="s">
        <v>189</v>
      </c>
      <c r="F28" s="11" t="s">
        <v>190</v>
      </c>
    </row>
    <row r="29" spans="1:6" x14ac:dyDescent="0.35">
      <c r="A29" s="148"/>
      <c r="B29" s="60" t="s">
        <v>88</v>
      </c>
      <c r="C29" s="107" t="s">
        <v>192</v>
      </c>
      <c r="D29" s="5" t="s">
        <v>188</v>
      </c>
      <c r="E29" s="6" t="s">
        <v>189</v>
      </c>
      <c r="F29" s="11" t="s">
        <v>190</v>
      </c>
    </row>
    <row r="30" spans="1:6" x14ac:dyDescent="0.35">
      <c r="A30" s="148"/>
      <c r="B30" s="60" t="s">
        <v>91</v>
      </c>
      <c r="C30" s="107" t="s">
        <v>193</v>
      </c>
      <c r="D30" s="5" t="s">
        <v>188</v>
      </c>
      <c r="E30" s="6" t="s">
        <v>189</v>
      </c>
      <c r="F30" s="11" t="s">
        <v>190</v>
      </c>
    </row>
    <row r="31" spans="1:6" x14ac:dyDescent="0.35">
      <c r="A31" s="148"/>
      <c r="B31" s="60" t="s">
        <v>92</v>
      </c>
      <c r="C31" s="107" t="s">
        <v>194</v>
      </c>
      <c r="D31" s="5" t="s">
        <v>195</v>
      </c>
      <c r="E31" s="6" t="s">
        <v>196</v>
      </c>
      <c r="F31" s="11" t="s">
        <v>197</v>
      </c>
    </row>
    <row r="32" spans="1:6" ht="29" x14ac:dyDescent="0.35">
      <c r="A32" s="148"/>
      <c r="B32" s="60" t="s">
        <v>95</v>
      </c>
      <c r="C32" s="107" t="s">
        <v>198</v>
      </c>
      <c r="D32" s="5" t="s">
        <v>195</v>
      </c>
      <c r="E32" s="6" t="s">
        <v>196</v>
      </c>
      <c r="F32" s="11" t="s">
        <v>197</v>
      </c>
    </row>
    <row r="33" spans="1:6" x14ac:dyDescent="0.35">
      <c r="A33" s="148"/>
      <c r="B33" s="60" t="s">
        <v>98</v>
      </c>
      <c r="C33" s="107" t="s">
        <v>199</v>
      </c>
      <c r="D33" s="20">
        <v>6</v>
      </c>
      <c r="E33" s="6" t="s">
        <v>200</v>
      </c>
      <c r="F33" s="11" t="s">
        <v>201</v>
      </c>
    </row>
    <row r="34" spans="1:6" x14ac:dyDescent="0.35">
      <c r="A34" s="148"/>
      <c r="B34" s="60" t="s">
        <v>107</v>
      </c>
      <c r="C34" s="107" t="s">
        <v>202</v>
      </c>
      <c r="D34" s="5" t="s">
        <v>177</v>
      </c>
      <c r="E34" s="18"/>
      <c r="F34" s="11" t="s">
        <v>171</v>
      </c>
    </row>
    <row r="35" spans="1:6" x14ac:dyDescent="0.35">
      <c r="A35" s="148"/>
      <c r="B35" s="60" t="s">
        <v>109</v>
      </c>
      <c r="C35" s="107" t="s">
        <v>203</v>
      </c>
      <c r="D35" s="5" t="s">
        <v>204</v>
      </c>
      <c r="E35" s="6" t="s">
        <v>205</v>
      </c>
      <c r="F35" s="11" t="s">
        <v>206</v>
      </c>
    </row>
    <row r="36" spans="1:6" x14ac:dyDescent="0.35">
      <c r="A36" s="148"/>
      <c r="B36" s="60" t="s">
        <v>111</v>
      </c>
      <c r="C36" s="107" t="s">
        <v>207</v>
      </c>
      <c r="D36" s="5" t="s">
        <v>204</v>
      </c>
      <c r="E36" s="6" t="s">
        <v>205</v>
      </c>
      <c r="F36" s="11" t="s">
        <v>206</v>
      </c>
    </row>
    <row r="37" spans="1:6" ht="15" thickBot="1" x14ac:dyDescent="0.4">
      <c r="A37" s="148"/>
      <c r="B37" s="60" t="s">
        <v>113</v>
      </c>
      <c r="C37" s="107" t="s">
        <v>208</v>
      </c>
      <c r="D37" s="5" t="s">
        <v>204</v>
      </c>
      <c r="E37" s="6" t="s">
        <v>205</v>
      </c>
      <c r="F37" s="11" t="s">
        <v>206</v>
      </c>
    </row>
    <row r="38" spans="1:6" x14ac:dyDescent="0.35">
      <c r="A38" s="147" t="s">
        <v>116</v>
      </c>
      <c r="B38" s="62" t="s">
        <v>117</v>
      </c>
      <c r="C38" s="106" t="s">
        <v>209</v>
      </c>
      <c r="D38" s="8" t="s">
        <v>204</v>
      </c>
      <c r="E38" s="15" t="s">
        <v>205</v>
      </c>
      <c r="F38" s="10" t="s">
        <v>206</v>
      </c>
    </row>
    <row r="39" spans="1:6" x14ac:dyDescent="0.35">
      <c r="A39" s="148"/>
      <c r="B39" s="60" t="s">
        <v>120</v>
      </c>
      <c r="C39" s="107" t="s">
        <v>210</v>
      </c>
      <c r="D39" s="5" t="s">
        <v>161</v>
      </c>
      <c r="E39" s="6" t="s">
        <v>211</v>
      </c>
      <c r="F39" s="11" t="s">
        <v>190</v>
      </c>
    </row>
    <row r="40" spans="1:6" ht="15" thickBot="1" x14ac:dyDescent="0.4">
      <c r="A40" s="149"/>
      <c r="B40" s="61" t="s">
        <v>122</v>
      </c>
      <c r="C40" s="110" t="s">
        <v>212</v>
      </c>
      <c r="D40" s="12" t="s">
        <v>213</v>
      </c>
      <c r="E40" s="16" t="s">
        <v>214</v>
      </c>
      <c r="F40" s="14" t="s">
        <v>206</v>
      </c>
    </row>
    <row r="43" spans="1:6" x14ac:dyDescent="0.35">
      <c r="A43" s="55"/>
      <c r="B43" s="55"/>
    </row>
    <row r="44" spans="1:6" x14ac:dyDescent="0.35">
      <c r="A44" s="55"/>
      <c r="B44" s="55"/>
    </row>
    <row r="45" spans="1:6" x14ac:dyDescent="0.35">
      <c r="A45" s="55"/>
      <c r="B45" s="55"/>
    </row>
    <row r="46" spans="1:6" x14ac:dyDescent="0.35">
      <c r="A46" s="55"/>
      <c r="B46" s="55"/>
    </row>
  </sheetData>
  <mergeCells count="8">
    <mergeCell ref="A1:F1"/>
    <mergeCell ref="A27:A37"/>
    <mergeCell ref="A38:A40"/>
    <mergeCell ref="A22:A26"/>
    <mergeCell ref="D2:F2"/>
    <mergeCell ref="A3:A13"/>
    <mergeCell ref="A14:A17"/>
    <mergeCell ref="A18:A2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39E6E-E122-452A-9486-AEA43EF3966B}">
  <dimension ref="A1:N34"/>
  <sheetViews>
    <sheetView tabSelected="1" workbookViewId="0">
      <selection activeCell="P3" sqref="P3"/>
    </sheetView>
  </sheetViews>
  <sheetFormatPr defaultColWidth="9.1796875" defaultRowHeight="14.5" x14ac:dyDescent="0.35"/>
  <cols>
    <col min="1" max="1" width="8.81640625" customWidth="1"/>
    <col min="9" max="9" width="32.81640625" customWidth="1"/>
    <col min="10" max="10" width="28.6328125" hidden="1" customWidth="1"/>
    <col min="11" max="11" width="11.6328125" hidden="1" customWidth="1"/>
    <col min="12" max="12" width="14.6328125" hidden="1" customWidth="1"/>
    <col min="13" max="13" width="11.36328125" hidden="1" customWidth="1"/>
    <col min="14" max="14" width="8.81640625" hidden="1" customWidth="1"/>
  </cols>
  <sheetData>
    <row r="1" spans="1:14" ht="32.5" customHeight="1" x14ac:dyDescent="0.35">
      <c r="A1" s="158" t="s">
        <v>215</v>
      </c>
      <c r="B1" s="159"/>
      <c r="C1" s="159"/>
      <c r="D1" s="159"/>
      <c r="E1" s="159"/>
      <c r="F1" s="159"/>
      <c r="G1" s="159"/>
      <c r="H1" s="159"/>
      <c r="I1" s="159"/>
    </row>
    <row r="2" spans="1:14" ht="78" customHeight="1" x14ac:dyDescent="0.35">
      <c r="A2" s="155" t="s">
        <v>307</v>
      </c>
      <c r="B2" s="155"/>
      <c r="C2" s="155"/>
      <c r="D2" s="155"/>
      <c r="E2" s="155"/>
      <c r="F2" s="155"/>
      <c r="G2" s="155"/>
      <c r="H2" s="155"/>
      <c r="I2" s="155"/>
      <c r="J2" s="4"/>
      <c r="K2" s="69" t="s">
        <v>216</v>
      </c>
      <c r="L2" s="69" t="s">
        <v>217</v>
      </c>
      <c r="M2" s="69" t="s">
        <v>218</v>
      </c>
      <c r="N2" s="69" t="s">
        <v>219</v>
      </c>
    </row>
    <row r="3" spans="1:14" ht="192" customHeight="1" x14ac:dyDescent="0.35">
      <c r="A3" s="156" t="s">
        <v>308</v>
      </c>
      <c r="B3" s="157"/>
      <c r="C3" s="157"/>
      <c r="D3" s="157"/>
      <c r="E3" s="157"/>
      <c r="F3" s="157"/>
      <c r="G3" s="157"/>
      <c r="H3" s="157"/>
      <c r="I3" s="157"/>
      <c r="J3" s="84" t="s">
        <v>220</v>
      </c>
      <c r="K3" s="4">
        <f>'Possibilités d’éducation'!$O$4</f>
        <v>3</v>
      </c>
      <c r="L3" s="4">
        <f>'Possibilités d’éducation'!P4</f>
        <v>1</v>
      </c>
      <c r="M3" s="4">
        <f>'Possibilités d’éducation'!Q4</f>
        <v>3</v>
      </c>
      <c r="N3" s="4">
        <f>'Possibilités d’éducation'!R4</f>
        <v>4</v>
      </c>
    </row>
    <row r="4" spans="1:14" x14ac:dyDescent="0.35">
      <c r="J4" s="84" t="s">
        <v>221</v>
      </c>
      <c r="K4" s="4">
        <f>'Normes et pratiques de genre'!H4</f>
        <v>0</v>
      </c>
      <c r="L4" s="4">
        <f>'Normes et pratiques de genre'!I4</f>
        <v>1</v>
      </c>
      <c r="M4" s="4">
        <f>'Normes et pratiques de genre'!J4</f>
        <v>2</v>
      </c>
      <c r="N4" s="4">
        <f>'Normes et pratiques de genre'!K4</f>
        <v>0</v>
      </c>
    </row>
    <row r="5" spans="1:14" x14ac:dyDescent="0.35">
      <c r="J5" s="84" t="s">
        <v>222</v>
      </c>
      <c r="K5" s="4">
        <f>'Institutions extérieures à l’éd'!I5</f>
        <v>1</v>
      </c>
      <c r="L5" s="4">
        <f>'Institutions extérieures à l’éd'!J5</f>
        <v>0</v>
      </c>
      <c r="M5" s="4">
        <f>'Institutions extérieures à l’éd'!K5</f>
        <v>3</v>
      </c>
      <c r="N5" s="4">
        <f>'Institutions extérieures à l’éd'!L5</f>
        <v>0</v>
      </c>
    </row>
    <row r="6" spans="1:14" x14ac:dyDescent="0.35">
      <c r="J6" s="84" t="s">
        <v>223</v>
      </c>
      <c r="K6" s="4">
        <f>'Lois et politiques éducatives'!J5</f>
        <v>4</v>
      </c>
      <c r="L6" s="4">
        <f>'Lois et politiques éducatives'!K5</f>
        <v>1</v>
      </c>
      <c r="M6" s="4">
        <f>'Lois et politiques éducatives'!L5</f>
        <v>1</v>
      </c>
      <c r="N6" s="4">
        <f>'Lois et politiques éducatives'!M5</f>
        <v>0</v>
      </c>
    </row>
    <row r="7" spans="1:14" x14ac:dyDescent="0.35">
      <c r="J7" s="84" t="s">
        <v>82</v>
      </c>
      <c r="K7" s="4">
        <f>'Système éducatif'!Q5</f>
        <v>2</v>
      </c>
      <c r="L7" s="4">
        <f>'Système éducatif'!R5</f>
        <v>1</v>
      </c>
      <c r="M7" s="4">
        <f>'Système éducatif'!S5</f>
        <v>3</v>
      </c>
      <c r="N7" s="4">
        <f>'Système éducatif'!T5</f>
        <v>3</v>
      </c>
    </row>
    <row r="8" spans="1:14" x14ac:dyDescent="0.35">
      <c r="J8" s="84" t="s">
        <v>224</v>
      </c>
      <c r="K8" s="4">
        <f>'Résultats d''éducation'!H4</f>
        <v>0</v>
      </c>
      <c r="L8" s="4">
        <f>'Résultats d''éducation'!I4</f>
        <v>2</v>
      </c>
      <c r="M8" s="4">
        <f>'Résultats d''éducation'!J4</f>
        <v>1</v>
      </c>
      <c r="N8" s="4">
        <f>'Résultats d''éducation'!K4</f>
        <v>0</v>
      </c>
    </row>
    <row r="31" spans="3:5" x14ac:dyDescent="0.35">
      <c r="C31" s="102"/>
      <c r="E31" s="102"/>
    </row>
    <row r="32" spans="3:5" x14ac:dyDescent="0.35">
      <c r="C32" s="102"/>
      <c r="E32" s="102"/>
    </row>
    <row r="33" spans="3:5" x14ac:dyDescent="0.35">
      <c r="C33" s="102"/>
      <c r="E33" s="102"/>
    </row>
    <row r="34" spans="3:5" x14ac:dyDescent="0.35">
      <c r="C34" s="102"/>
      <c r="E34" s="102"/>
    </row>
  </sheetData>
  <mergeCells count="3">
    <mergeCell ref="A2:I2"/>
    <mergeCell ref="A3:I3"/>
    <mergeCell ref="A1:I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2298E-CE65-40E2-AF47-76754CD73B74}">
  <dimension ref="A1:R34"/>
  <sheetViews>
    <sheetView workbookViewId="0">
      <selection activeCell="B2" sqref="B2"/>
    </sheetView>
  </sheetViews>
  <sheetFormatPr defaultColWidth="9.1796875" defaultRowHeight="14.5" x14ac:dyDescent="0.35"/>
  <cols>
    <col min="1" max="1" width="30.6328125" customWidth="1"/>
    <col min="2" max="2" width="20.6328125" customWidth="1"/>
    <col min="3" max="3" width="18" customWidth="1"/>
    <col min="4" max="4" width="15.6328125" customWidth="1"/>
    <col min="5" max="5" width="18.36328125" customWidth="1"/>
    <col min="6" max="7" width="18" customWidth="1"/>
    <col min="8" max="8" width="18.36328125" customWidth="1"/>
    <col min="9" max="9" width="17.1796875" customWidth="1"/>
    <col min="10" max="10" width="21.36328125" customWidth="1"/>
    <col min="11" max="12" width="17.36328125" customWidth="1"/>
    <col min="13" max="13" width="16.6328125" customWidth="1"/>
    <col min="14" max="14" width="19.453125" hidden="1" customWidth="1"/>
    <col min="15" max="15" width="12.81640625" hidden="1" customWidth="1"/>
    <col min="16" max="16" width="14.6328125" hidden="1" customWidth="1"/>
    <col min="17" max="17" width="12.36328125" hidden="1" customWidth="1"/>
    <col min="18" max="18" width="8.81640625" hidden="1" customWidth="1"/>
  </cols>
  <sheetData>
    <row r="1" spans="1:18" ht="30" customHeight="1" x14ac:dyDescent="0.35">
      <c r="A1" s="160" t="s">
        <v>225</v>
      </c>
      <c r="B1" s="160"/>
      <c r="C1" s="160"/>
      <c r="D1" s="160"/>
      <c r="E1" s="160"/>
      <c r="F1" s="160"/>
      <c r="G1" s="160"/>
      <c r="H1" s="160"/>
      <c r="I1" s="160"/>
      <c r="J1" s="160"/>
      <c r="K1" s="160"/>
      <c r="L1" s="160"/>
    </row>
    <row r="2" spans="1:18" ht="117.75" customHeight="1" x14ac:dyDescent="0.35">
      <c r="A2" s="77" t="s">
        <v>226</v>
      </c>
      <c r="B2" s="72" t="s">
        <v>227</v>
      </c>
      <c r="C2" s="73" t="s">
        <v>228</v>
      </c>
      <c r="D2" s="73" t="s">
        <v>229</v>
      </c>
      <c r="E2" s="73" t="s">
        <v>230</v>
      </c>
      <c r="F2" s="73" t="s">
        <v>231</v>
      </c>
      <c r="G2" s="73" t="s">
        <v>232</v>
      </c>
      <c r="H2" s="73" t="s">
        <v>233</v>
      </c>
      <c r="I2" s="73" t="s">
        <v>234</v>
      </c>
      <c r="J2" s="73" t="s">
        <v>235</v>
      </c>
      <c r="K2" s="73" t="s">
        <v>236</v>
      </c>
      <c r="L2" s="73" t="s">
        <v>237</v>
      </c>
    </row>
    <row r="3" spans="1:18" s="1" customFormat="1" ht="17.5" customHeight="1" x14ac:dyDescent="0.35">
      <c r="A3" s="71" t="s">
        <v>238</v>
      </c>
      <c r="B3" s="79">
        <v>1.0900000000000001</v>
      </c>
      <c r="C3" s="80">
        <v>0.47</v>
      </c>
      <c r="D3" s="80">
        <v>0.97</v>
      </c>
      <c r="E3" s="80">
        <v>0.99</v>
      </c>
      <c r="F3" s="80">
        <v>0.82</v>
      </c>
      <c r="G3" s="80">
        <v>1.01</v>
      </c>
      <c r="H3" s="81"/>
      <c r="I3" s="81"/>
      <c r="J3" s="81"/>
      <c r="K3" s="81"/>
      <c r="L3" s="81">
        <v>0.52</v>
      </c>
      <c r="N3" s="69"/>
      <c r="O3" s="69" t="s">
        <v>216</v>
      </c>
      <c r="P3" s="69" t="s">
        <v>217</v>
      </c>
      <c r="Q3" s="69" t="s">
        <v>218</v>
      </c>
      <c r="R3" s="69" t="s">
        <v>219</v>
      </c>
    </row>
    <row r="4" spans="1:18" s="1" customFormat="1" ht="14.5" customHeight="1" x14ac:dyDescent="0.35">
      <c r="A4" s="69" t="s">
        <v>239</v>
      </c>
      <c r="B4" s="53"/>
      <c r="C4" s="53"/>
      <c r="D4" s="53"/>
      <c r="E4" s="53"/>
      <c r="F4" s="53"/>
      <c r="G4" s="53"/>
      <c r="H4" s="53"/>
      <c r="I4" s="53"/>
      <c r="J4" s="53"/>
      <c r="K4" s="53"/>
      <c r="L4" s="54"/>
      <c r="N4" s="69" t="s">
        <v>238</v>
      </c>
      <c r="O4" s="117">
        <f>COUNTIFS(B3:K3,"&gt;=.95",B3:K3,"&lt;=1.05")+COUNTIFS(L3,"&gt;=.85",L3,"&lt;=1.15")</f>
        <v>3</v>
      </c>
      <c r="P4" s="69">
        <f>COUNTIFS(B3:K3,"&gt;=.85",B3:K3,"&lt;.95")+COUNTIFS(B3:K3,"&gt;1.05",B3:K3,"&lt;=1.15")+COUNTIFS(L3,"&gt;=.70",L3,"&lt;.85")+COUNTIFS(L3,"&gt;1.15",L3,"&lt;=1.30")</f>
        <v>1</v>
      </c>
      <c r="Q4" s="69">
        <f>COUNTIFS(B3:K3,"&lt;.85")+COUNTIFS(B3:K3,"&gt;1.15")+COUNTIFS(L3,"&lt;.70")+COUNTIFS(L3,"&gt;1.30")</f>
        <v>3</v>
      </c>
      <c r="R4" s="69">
        <f>COUNTIF(B3:L3,"")</f>
        <v>4</v>
      </c>
    </row>
    <row r="5" spans="1:18" s="1" customFormat="1" ht="13.25" customHeight="1" x14ac:dyDescent="0.35">
      <c r="A5" s="69" t="s">
        <v>240</v>
      </c>
      <c r="B5" s="53"/>
      <c r="C5" s="53"/>
      <c r="D5" s="53"/>
      <c r="E5" s="53"/>
      <c r="F5" s="53"/>
      <c r="G5" s="53"/>
      <c r="H5" s="53"/>
      <c r="I5" s="53"/>
      <c r="J5" s="53"/>
      <c r="K5" s="53"/>
      <c r="L5" s="54"/>
      <c r="N5" s="69" t="s">
        <v>239</v>
      </c>
      <c r="O5" s="69">
        <f t="shared" ref="O5:O11" si="0">COUNTIFS(B4:K4,"&gt;=.95",B4:K4,"&lt;=1.05")+COUNTIFS(L4,"&gt;=.85",L4,"&lt;=1.15")</f>
        <v>0</v>
      </c>
      <c r="P5" s="69">
        <f t="shared" ref="P5:P11" si="1">COUNTIFS(B4:K4,"&gt;=.85",B4:K4,"&lt;.95")+COUNTIFS(B4:K4,"&gt;1.05",B4:K4,"&lt;=1.15")+COUNTIFS(L4,"&gt;=.70",L4,"&lt;.85")+COUNTIFS(L4,"&gt;1.15",L4,"&lt;=1.30")</f>
        <v>0</v>
      </c>
      <c r="Q5" s="69">
        <f t="shared" ref="Q5:Q11" si="2">COUNTIFS(B4:K4,"&lt;.85")+COUNTIFS(B4:K4,"&gt;1.15")+COUNTIFS(L4,"&lt;.70")+COUNTIFS(L4,"&gt;1.30")</f>
        <v>0</v>
      </c>
      <c r="R5" s="69">
        <f t="shared" ref="R5:R11" si="3">COUNTIF(B4:L4,"")</f>
        <v>11</v>
      </c>
    </row>
    <row r="6" spans="1:18" s="1" customFormat="1" ht="17" customHeight="1" x14ac:dyDescent="0.35">
      <c r="A6" s="69" t="s">
        <v>241</v>
      </c>
      <c r="B6" s="53"/>
      <c r="C6" s="53"/>
      <c r="D6" s="53"/>
      <c r="E6" s="53"/>
      <c r="F6" s="53"/>
      <c r="G6" s="53"/>
      <c r="H6" s="53"/>
      <c r="I6" s="53"/>
      <c r="J6" s="53"/>
      <c r="K6" s="53"/>
      <c r="L6" s="54"/>
      <c r="M6" s="32"/>
      <c r="N6" s="69" t="s">
        <v>240</v>
      </c>
      <c r="O6" s="69">
        <f t="shared" si="0"/>
        <v>0</v>
      </c>
      <c r="P6" s="69">
        <f t="shared" si="1"/>
        <v>0</v>
      </c>
      <c r="Q6" s="69">
        <f t="shared" si="2"/>
        <v>0</v>
      </c>
      <c r="R6" s="69">
        <f t="shared" si="3"/>
        <v>11</v>
      </c>
    </row>
    <row r="7" spans="1:18" s="2" customFormat="1" ht="13.25" customHeight="1" x14ac:dyDescent="0.35">
      <c r="A7" s="69" t="s">
        <v>242</v>
      </c>
      <c r="B7" s="53"/>
      <c r="C7" s="53"/>
      <c r="D7" s="53"/>
      <c r="E7" s="53"/>
      <c r="F7" s="53"/>
      <c r="G7" s="53"/>
      <c r="H7" s="53"/>
      <c r="I7" s="53"/>
      <c r="J7" s="53"/>
      <c r="K7" s="53"/>
      <c r="L7" s="54"/>
      <c r="M7" s="30"/>
      <c r="N7" s="69" t="s">
        <v>243</v>
      </c>
      <c r="O7" s="69">
        <f t="shared" si="0"/>
        <v>0</v>
      </c>
      <c r="P7" s="69">
        <f t="shared" si="1"/>
        <v>0</v>
      </c>
      <c r="Q7" s="69">
        <f t="shared" si="2"/>
        <v>0</v>
      </c>
      <c r="R7" s="69">
        <f t="shared" si="3"/>
        <v>11</v>
      </c>
    </row>
    <row r="8" spans="1:18" s="2" customFormat="1" ht="14.5" customHeight="1" x14ac:dyDescent="0.35">
      <c r="A8" s="69" t="s">
        <v>244</v>
      </c>
      <c r="B8" s="53"/>
      <c r="C8" s="53"/>
      <c r="D8" s="53"/>
      <c r="E8" s="53"/>
      <c r="F8" s="53"/>
      <c r="G8" s="53"/>
      <c r="H8" s="53"/>
      <c r="I8" s="53"/>
      <c r="J8" s="53"/>
      <c r="K8" s="53"/>
      <c r="L8" s="54"/>
      <c r="M8" s="30"/>
      <c r="N8" s="69" t="s">
        <v>245</v>
      </c>
      <c r="O8" s="69">
        <f t="shared" si="0"/>
        <v>0</v>
      </c>
      <c r="P8" s="69">
        <f t="shared" si="1"/>
        <v>0</v>
      </c>
      <c r="Q8" s="69">
        <f t="shared" si="2"/>
        <v>0</v>
      </c>
      <c r="R8" s="69">
        <f t="shared" si="3"/>
        <v>11</v>
      </c>
    </row>
    <row r="9" spans="1:18" s="2" customFormat="1" ht="12.75" customHeight="1" x14ac:dyDescent="0.35">
      <c r="A9" s="69" t="s">
        <v>246</v>
      </c>
      <c r="B9" s="53"/>
      <c r="C9" s="53"/>
      <c r="D9" s="53"/>
      <c r="E9" s="53"/>
      <c r="F9" s="53"/>
      <c r="G9" s="53"/>
      <c r="H9" s="53"/>
      <c r="I9" s="53"/>
      <c r="J9" s="53"/>
      <c r="K9" s="53"/>
      <c r="L9" s="54"/>
      <c r="M9" s="30"/>
      <c r="N9" s="69" t="s">
        <v>247</v>
      </c>
      <c r="O9" s="69">
        <f t="shared" si="0"/>
        <v>0</v>
      </c>
      <c r="P9" s="69">
        <f t="shared" si="1"/>
        <v>0</v>
      </c>
      <c r="Q9" s="69">
        <f t="shared" si="2"/>
        <v>0</v>
      </c>
      <c r="R9" s="69">
        <f t="shared" si="3"/>
        <v>11</v>
      </c>
    </row>
    <row r="10" spans="1:18" s="2" customFormat="1" ht="14" customHeight="1" x14ac:dyDescent="0.35">
      <c r="A10" s="69" t="s">
        <v>248</v>
      </c>
      <c r="B10" s="53"/>
      <c r="C10" s="53"/>
      <c r="D10" s="53"/>
      <c r="E10" s="53"/>
      <c r="F10" s="53"/>
      <c r="G10" s="53"/>
      <c r="H10" s="53"/>
      <c r="I10" s="53"/>
      <c r="J10" s="53"/>
      <c r="K10" s="53"/>
      <c r="L10" s="54"/>
      <c r="M10" s="24"/>
      <c r="N10" s="69" t="s">
        <v>249</v>
      </c>
      <c r="O10" s="69">
        <f t="shared" si="0"/>
        <v>0</v>
      </c>
      <c r="P10" s="69">
        <f t="shared" si="1"/>
        <v>0</v>
      </c>
      <c r="Q10" s="69">
        <f t="shared" si="2"/>
        <v>0</v>
      </c>
      <c r="R10" s="69">
        <f t="shared" si="3"/>
        <v>11</v>
      </c>
    </row>
    <row r="11" spans="1:18" s="2" customFormat="1" ht="15" customHeight="1" x14ac:dyDescent="0.35">
      <c r="B11" s="35"/>
      <c r="C11"/>
      <c r="D11" s="34"/>
      <c r="E11" s="22"/>
      <c r="F11" s="23"/>
      <c r="G11" s="23"/>
      <c r="H11" s="23"/>
      <c r="I11" s="23"/>
      <c r="J11" s="24"/>
      <c r="K11" s="24"/>
      <c r="L11" s="24"/>
      <c r="M11" s="24"/>
      <c r="N11" s="69" t="s">
        <v>250</v>
      </c>
      <c r="O11" s="69">
        <f t="shared" si="0"/>
        <v>0</v>
      </c>
      <c r="P11" s="69">
        <f t="shared" si="1"/>
        <v>0</v>
      </c>
      <c r="Q11" s="69">
        <f t="shared" si="2"/>
        <v>0</v>
      </c>
      <c r="R11" s="69">
        <f t="shared" si="3"/>
        <v>11</v>
      </c>
    </row>
    <row r="12" spans="1:18" s="2" customFormat="1" ht="14.5" customHeight="1" x14ac:dyDescent="0.35">
      <c r="B12" s="35"/>
      <c r="C12"/>
      <c r="D12" s="34"/>
      <c r="E12" s="22"/>
      <c r="F12" s="23"/>
      <c r="G12" s="23"/>
      <c r="H12" s="23"/>
      <c r="I12" s="23"/>
      <c r="J12" s="24"/>
      <c r="K12" s="24"/>
      <c r="L12" s="24"/>
      <c r="M12" s="24"/>
      <c r="N12" s="55"/>
      <c r="O12" s="55"/>
      <c r="P12" s="55"/>
      <c r="Q12" s="55"/>
      <c r="R12" s="55"/>
    </row>
    <row r="13" spans="1:18" s="2" customFormat="1" ht="17" customHeight="1" x14ac:dyDescent="0.35">
      <c r="B13" s="35"/>
      <c r="C13"/>
      <c r="D13" s="34"/>
      <c r="E13" s="22"/>
      <c r="F13" s="23"/>
      <c r="G13" s="23"/>
      <c r="H13" s="23"/>
      <c r="I13" s="23"/>
      <c r="J13" s="24"/>
      <c r="K13" s="24"/>
      <c r="L13" s="24"/>
      <c r="M13" s="24"/>
      <c r="N13" s="31"/>
    </row>
    <row r="14" spans="1:18" s="2" customFormat="1" ht="16.25" customHeight="1" x14ac:dyDescent="0.35">
      <c r="B14" s="35"/>
      <c r="C14"/>
      <c r="D14" s="34"/>
      <c r="E14" s="22"/>
      <c r="F14" s="23"/>
      <c r="G14" s="23"/>
      <c r="H14" s="23"/>
      <c r="I14" s="24"/>
      <c r="J14" s="24"/>
      <c r="K14" s="24"/>
      <c r="L14" s="24"/>
      <c r="M14" s="24"/>
      <c r="N14" s="24"/>
    </row>
    <row r="15" spans="1:18" s="2" customFormat="1" ht="15.75" customHeight="1" x14ac:dyDescent="0.35">
      <c r="B15" s="35"/>
      <c r="C15"/>
      <c r="D15" s="34"/>
      <c r="E15" s="22"/>
      <c r="F15" s="23"/>
      <c r="G15" s="23"/>
      <c r="H15" s="23"/>
      <c r="I15" s="23"/>
      <c r="J15" s="24"/>
      <c r="K15" s="24"/>
      <c r="L15" s="24"/>
      <c r="M15" s="24"/>
      <c r="N15" s="24"/>
    </row>
    <row r="16" spans="1:18" s="2" customFormat="1" ht="13" x14ac:dyDescent="0.3">
      <c r="D16" s="33"/>
      <c r="E16" s="22"/>
      <c r="F16" s="23"/>
      <c r="G16" s="23"/>
      <c r="H16" s="23"/>
      <c r="I16" s="23"/>
      <c r="J16" s="24"/>
      <c r="K16" s="24"/>
      <c r="L16" s="24"/>
      <c r="M16" s="24"/>
      <c r="N16" s="24"/>
    </row>
    <row r="17" spans="3:14" s="2" customFormat="1" ht="14.5" customHeight="1" x14ac:dyDescent="0.3">
      <c r="D17" s="33"/>
      <c r="E17" s="22"/>
      <c r="F17" s="23"/>
      <c r="G17" s="23"/>
      <c r="H17" s="23"/>
      <c r="I17" s="23"/>
      <c r="J17" s="24"/>
      <c r="K17" s="24"/>
      <c r="L17" s="24"/>
      <c r="M17" s="24"/>
      <c r="N17" s="24"/>
    </row>
    <row r="18" spans="3:14" s="2" customFormat="1" ht="13" x14ac:dyDescent="0.3">
      <c r="D18" s="21"/>
      <c r="E18" s="22"/>
      <c r="F18" s="23"/>
      <c r="G18" s="23"/>
      <c r="H18" s="23"/>
      <c r="I18" s="23"/>
      <c r="J18" s="24"/>
      <c r="K18" s="24"/>
      <c r="L18" s="24"/>
      <c r="M18" s="24"/>
      <c r="N18" s="24"/>
    </row>
    <row r="19" spans="3:14" s="2" customFormat="1" ht="13" x14ac:dyDescent="0.3">
      <c r="D19" s="21"/>
      <c r="E19" s="22"/>
      <c r="F19" s="23"/>
      <c r="G19" s="23"/>
      <c r="H19" s="23"/>
      <c r="I19" s="23"/>
      <c r="J19" s="24"/>
      <c r="K19" s="24"/>
      <c r="L19" s="24"/>
      <c r="M19" s="24"/>
      <c r="N19" s="24"/>
    </row>
    <row r="20" spans="3:14" s="2" customFormat="1" ht="13" x14ac:dyDescent="0.3">
      <c r="D20" s="21"/>
      <c r="E20" s="22"/>
      <c r="F20" s="23"/>
      <c r="G20" s="24"/>
      <c r="H20" s="23"/>
      <c r="I20" s="23"/>
      <c r="J20" s="24"/>
      <c r="K20" s="24"/>
      <c r="L20" s="24"/>
      <c r="M20" s="24"/>
      <c r="N20" s="24"/>
    </row>
    <row r="21" spans="3:14" s="2" customFormat="1" ht="13" x14ac:dyDescent="0.3">
      <c r="D21" s="21"/>
      <c r="E21" s="22"/>
      <c r="F21" s="23"/>
      <c r="G21" s="23"/>
      <c r="H21" s="23"/>
      <c r="I21" s="23"/>
      <c r="J21" s="24"/>
      <c r="K21" s="24"/>
      <c r="L21" s="24"/>
      <c r="M21" s="24"/>
      <c r="N21" s="24"/>
    </row>
    <row r="22" spans="3:14" s="2" customFormat="1" ht="13" x14ac:dyDescent="0.3">
      <c r="D22" s="21"/>
      <c r="E22" s="22"/>
      <c r="F22" s="23"/>
      <c r="G22" s="23"/>
      <c r="H22" s="23"/>
      <c r="I22" s="23"/>
      <c r="J22" s="24"/>
      <c r="K22" s="24"/>
      <c r="L22" s="24"/>
      <c r="M22" s="24"/>
      <c r="N22" s="24"/>
    </row>
    <row r="23" spans="3:14" s="2" customFormat="1" ht="13" x14ac:dyDescent="0.3">
      <c r="D23" s="21"/>
      <c r="E23" s="22"/>
      <c r="F23" s="23"/>
      <c r="G23" s="23"/>
      <c r="H23" s="23"/>
      <c r="I23" s="23"/>
      <c r="J23" s="24"/>
      <c r="K23" s="24"/>
      <c r="L23" s="24"/>
      <c r="M23" s="24"/>
      <c r="N23" s="24"/>
    </row>
    <row r="24" spans="3:14" s="2" customFormat="1" ht="13" x14ac:dyDescent="0.3">
      <c r="D24" s="21"/>
      <c r="E24" s="22"/>
      <c r="F24" s="23"/>
      <c r="G24" s="23"/>
      <c r="H24" s="23"/>
      <c r="I24" s="23"/>
      <c r="J24" s="24"/>
      <c r="K24" s="24"/>
      <c r="L24" s="24"/>
      <c r="M24" s="24"/>
      <c r="N24" s="24"/>
    </row>
    <row r="25" spans="3:14" s="2" customFormat="1" ht="13" x14ac:dyDescent="0.3">
      <c r="D25" s="21"/>
      <c r="E25" s="22"/>
      <c r="F25" s="23"/>
      <c r="G25" s="23"/>
      <c r="H25" s="23"/>
      <c r="I25" s="23"/>
      <c r="J25" s="24"/>
      <c r="K25" s="24"/>
      <c r="L25" s="24"/>
      <c r="M25" s="24"/>
      <c r="N25" s="24"/>
    </row>
    <row r="26" spans="3:14" s="2" customFormat="1" ht="13" x14ac:dyDescent="0.3">
      <c r="D26" s="21"/>
      <c r="E26" s="22"/>
      <c r="F26" s="23"/>
      <c r="G26" s="23"/>
      <c r="H26" s="23"/>
      <c r="I26" s="23"/>
      <c r="J26" s="24"/>
      <c r="K26" s="24"/>
      <c r="L26" s="24"/>
      <c r="M26" s="24"/>
      <c r="N26" s="24"/>
    </row>
    <row r="27" spans="3:14" x14ac:dyDescent="0.35">
      <c r="D27" s="21"/>
      <c r="E27" s="22"/>
      <c r="F27" s="23"/>
      <c r="G27" s="23"/>
      <c r="H27" s="23"/>
      <c r="I27" s="23"/>
      <c r="J27" s="24"/>
      <c r="K27" s="24"/>
      <c r="L27" s="24"/>
      <c r="M27" s="24"/>
      <c r="N27" s="24"/>
    </row>
    <row r="28" spans="3:14" x14ac:dyDescent="0.35">
      <c r="D28" s="21"/>
      <c r="E28" s="22"/>
      <c r="F28" s="23"/>
      <c r="G28" s="23"/>
      <c r="H28" s="23"/>
      <c r="I28" s="23"/>
      <c r="J28" s="24"/>
      <c r="K28" s="24"/>
      <c r="L28" s="24"/>
      <c r="M28" s="24"/>
      <c r="N28" s="24"/>
    </row>
    <row r="29" spans="3:14" x14ac:dyDescent="0.35">
      <c r="D29" s="21"/>
      <c r="E29" s="22"/>
      <c r="F29" s="23"/>
      <c r="G29" s="23"/>
      <c r="H29" s="23"/>
      <c r="I29" s="23"/>
      <c r="J29" s="24"/>
      <c r="K29" s="24"/>
      <c r="L29" s="24"/>
      <c r="M29" s="24"/>
      <c r="N29" s="24"/>
    </row>
    <row r="30" spans="3:14" x14ac:dyDescent="0.35">
      <c r="D30" s="21"/>
      <c r="E30" s="22"/>
      <c r="F30" s="23"/>
      <c r="G30" s="23"/>
      <c r="H30" s="23"/>
      <c r="I30" s="23"/>
      <c r="J30" s="24"/>
      <c r="K30" s="24"/>
      <c r="L30" s="24"/>
      <c r="M30" s="24"/>
      <c r="N30" s="24"/>
    </row>
    <row r="31" spans="3:14" x14ac:dyDescent="0.35">
      <c r="C31" s="102"/>
      <c r="D31" s="102"/>
      <c r="G31" s="23"/>
      <c r="H31" s="23"/>
      <c r="I31" s="23"/>
      <c r="J31" s="24"/>
      <c r="K31" s="24"/>
      <c r="L31" s="24"/>
      <c r="M31" s="24"/>
      <c r="N31" s="24"/>
    </row>
    <row r="32" spans="3:14" x14ac:dyDescent="0.35">
      <c r="C32" s="102"/>
      <c r="D32" s="102"/>
    </row>
    <row r="33" spans="3:9" s="2" customFormat="1" x14ac:dyDescent="0.35">
      <c r="C33" s="102" t="s">
        <v>302</v>
      </c>
      <c r="D33" s="102"/>
      <c r="G33"/>
      <c r="H33"/>
      <c r="I33"/>
    </row>
    <row r="34" spans="3:9" x14ac:dyDescent="0.35">
      <c r="C34" s="102" t="s">
        <v>303</v>
      </c>
      <c r="D34" s="102"/>
    </row>
  </sheetData>
  <mergeCells count="1">
    <mergeCell ref="A1:L1"/>
  </mergeCells>
  <conditionalFormatting sqref="B4:K10">
    <cfRule type="containsBlanks" dxfId="114" priority="32">
      <formula>LEN(TRIM(B4))=0</formula>
    </cfRule>
    <cfRule type="cellIs" dxfId="113" priority="33" operator="greaterThan">
      <formula>1.15</formula>
    </cfRule>
    <cfRule type="cellIs" dxfId="112" priority="34" operator="lessThan">
      <formula>0.85</formula>
    </cfRule>
    <cfRule type="cellIs" dxfId="111" priority="35" operator="between">
      <formula>1.06</formula>
      <formula>1.15</formula>
    </cfRule>
    <cfRule type="cellIs" dxfId="110" priority="36" operator="between">
      <formula>0.85</formula>
      <formula>0.94</formula>
    </cfRule>
    <cfRule type="cellIs" dxfId="109" priority="37" operator="between">
      <formula>0.95</formula>
      <formula>1.05</formula>
    </cfRule>
  </conditionalFormatting>
  <conditionalFormatting sqref="L4:L10">
    <cfRule type="containsBlanks" dxfId="108" priority="25">
      <formula>LEN(TRIM(L4))=0</formula>
    </cfRule>
    <cfRule type="cellIs" dxfId="107" priority="26" operator="greaterThan">
      <formula>1.3</formula>
    </cfRule>
    <cfRule type="cellIs" dxfId="106" priority="27" operator="lessThan">
      <formula>0.7</formula>
    </cfRule>
    <cfRule type="cellIs" dxfId="105" priority="28" operator="between">
      <formula>1.16</formula>
      <formula>1.3</formula>
    </cfRule>
    <cfRule type="cellIs" dxfId="104" priority="29" operator="between">
      <formula>0.7</formula>
      <formula>0.84</formula>
    </cfRule>
    <cfRule type="cellIs" dxfId="103" priority="31" operator="between">
      <formula>0.85</formula>
      <formula>1.15</formula>
    </cfRule>
  </conditionalFormatting>
  <conditionalFormatting sqref="B3:K3">
    <cfRule type="containsBlanks" dxfId="102" priority="7">
      <formula>LEN(TRIM(B3))=0</formula>
    </cfRule>
    <cfRule type="cellIs" dxfId="101" priority="8" operator="greaterThan">
      <formula>1.15</formula>
    </cfRule>
    <cfRule type="cellIs" dxfId="100" priority="9" operator="lessThan">
      <formula>0.85</formula>
    </cfRule>
    <cfRule type="cellIs" dxfId="99" priority="10" operator="between">
      <formula>1.06</formula>
      <formula>1.15</formula>
    </cfRule>
    <cfRule type="cellIs" dxfId="98" priority="11" operator="between">
      <formula>0.85</formula>
      <formula>0.94</formula>
    </cfRule>
    <cfRule type="cellIs" dxfId="97" priority="12" operator="between">
      <formula>0.95</formula>
      <formula>1.05</formula>
    </cfRule>
  </conditionalFormatting>
  <conditionalFormatting sqref="L3">
    <cfRule type="containsBlanks" dxfId="96" priority="1">
      <formula>LEN(TRIM(L3))=0</formula>
    </cfRule>
    <cfRule type="cellIs" dxfId="95" priority="2" operator="greaterThan">
      <formula>1.3</formula>
    </cfRule>
    <cfRule type="cellIs" dxfId="94" priority="3" operator="lessThan">
      <formula>0.7</formula>
    </cfRule>
    <cfRule type="cellIs" dxfId="93" priority="4" operator="between">
      <formula>1.16</formula>
      <formula>1.3</formula>
    </cfRule>
    <cfRule type="cellIs" dxfId="92" priority="5" operator="between">
      <formula>0.7</formula>
      <formula>0.84</formula>
    </cfRule>
    <cfRule type="cellIs" dxfId="91" priority="6" operator="between">
      <formula>0.85</formula>
      <formula>1.15</formula>
    </cfRule>
  </conditionalFormatting>
  <dataValidations count="2">
    <dataValidation type="decimal" showInputMessage="1" showErrorMessage="1" sqref="B4:L10" xr:uid="{119C9C8F-1501-4ADB-93C5-3351CA480078}">
      <formula1>0</formula1>
      <formula2>2</formula2>
    </dataValidation>
    <dataValidation type="decimal" allowBlank="1" showInputMessage="1" showErrorMessage="1" sqref="B3:L3" xr:uid="{EC283056-85E8-4136-9DE0-115C42667016}">
      <formula1>0</formula1>
      <formula2>2</formula2>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34730-CF77-4E33-A0BA-7B6A9BADECB4}">
  <dimension ref="A1:K26"/>
  <sheetViews>
    <sheetView topLeftCell="C7" workbookViewId="0">
      <selection activeCell="C21" sqref="C21:C22"/>
    </sheetView>
  </sheetViews>
  <sheetFormatPr defaultColWidth="9.1796875" defaultRowHeight="14.5" x14ac:dyDescent="0.35"/>
  <cols>
    <col min="1" max="1" width="23.6328125" hidden="1" customWidth="1"/>
    <col min="2" max="2" width="21.453125" hidden="1" customWidth="1"/>
    <col min="3" max="3" width="25.6328125" customWidth="1"/>
    <col min="4" max="4" width="26.81640625" customWidth="1"/>
    <col min="5" max="5" width="25.36328125" customWidth="1"/>
    <col min="6" max="6" width="23.81640625" customWidth="1"/>
    <col min="8" max="11" width="8.81640625" hidden="1" customWidth="1"/>
    <col min="12" max="12" width="0" hidden="1" customWidth="1"/>
  </cols>
  <sheetData>
    <row r="1" spans="1:11" ht="39.75" customHeight="1" x14ac:dyDescent="0.35">
      <c r="C1" s="160" t="s">
        <v>251</v>
      </c>
      <c r="D1" s="160"/>
      <c r="E1" s="160"/>
      <c r="F1" s="160"/>
    </row>
    <row r="2" spans="1:11" ht="57.5" customHeight="1" x14ac:dyDescent="0.35">
      <c r="A2" s="3" t="s">
        <v>252</v>
      </c>
      <c r="B2" s="3" t="s">
        <v>253</v>
      </c>
      <c r="C2" s="75" t="s">
        <v>254</v>
      </c>
      <c r="D2" s="75" t="s">
        <v>255</v>
      </c>
      <c r="E2" s="75" t="s">
        <v>256</v>
      </c>
      <c r="F2" s="75" t="s">
        <v>257</v>
      </c>
    </row>
    <row r="3" spans="1:11" ht="19" customHeight="1" x14ac:dyDescent="0.35">
      <c r="A3" s="28"/>
      <c r="B3" s="28"/>
      <c r="C3" s="118">
        <v>72.599999999999994</v>
      </c>
      <c r="D3" s="119">
        <v>1.44</v>
      </c>
      <c r="E3" s="120">
        <v>53.7</v>
      </c>
      <c r="F3" s="119">
        <v>36.5</v>
      </c>
      <c r="H3" s="69" t="s">
        <v>216</v>
      </c>
      <c r="I3" s="69" t="s">
        <v>217</v>
      </c>
      <c r="J3" s="69" t="s">
        <v>218</v>
      </c>
      <c r="K3" s="69" t="s">
        <v>219</v>
      </c>
    </row>
    <row r="4" spans="1:11" ht="18.75" customHeight="1" x14ac:dyDescent="0.45">
      <c r="A4" s="28"/>
      <c r="B4" s="52"/>
      <c r="C4" s="111"/>
      <c r="D4" s="111"/>
      <c r="E4" s="112"/>
      <c r="F4" s="112"/>
      <c r="H4">
        <f>COUNTIFS(C3,"&lt;10")+COUNTIFS(D3,"&gt;=0.9",D3,"&lt;=1.10")+COUNTIFS(E3,"0")+COUNTIFS(F3,"&lt;10")</f>
        <v>0</v>
      </c>
      <c r="I4">
        <f>COUNTIFS(C3,"&gt;=10",C3,"&lt;=50")+COUNTIFS(D3,"&gt;=0.50",D3,"&lt;0.90")+COUNTIFS(D3,"&gt;1.10",D3,"&lt;=1.50")+COUNTIFS(E3,"&gt;=0.01",E3,"&lt;=25")+COUNTIFS(F3,"&gt;=10",F3,"&lt;=40")</f>
        <v>1</v>
      </c>
      <c r="J4">
        <f>COUNTIFS(C3,"&gt;50")+COUNTIFS(D3,"&lt;0.50")+COUNTIFS(D3,"&gt;1.50")+COUNTIFS(E3,"&gt;25")+COUNTIFS(F3,"&gt;40")</f>
        <v>2</v>
      </c>
      <c r="K4">
        <f>COUNTIF(C3:F3,"")</f>
        <v>0</v>
      </c>
    </row>
    <row r="5" spans="1:11" ht="18.75" customHeight="1" x14ac:dyDescent="0.45">
      <c r="A5" s="28"/>
      <c r="B5" s="52"/>
      <c r="C5" s="111"/>
      <c r="D5" s="111"/>
      <c r="E5" s="112"/>
      <c r="F5" s="112"/>
    </row>
    <row r="6" spans="1:11" ht="23.5" x14ac:dyDescent="0.55000000000000004">
      <c r="A6" s="4" t="s">
        <v>258</v>
      </c>
      <c r="B6" s="36" t="s">
        <v>259</v>
      </c>
      <c r="C6" s="111"/>
      <c r="D6" s="111"/>
      <c r="E6" s="112"/>
      <c r="F6" s="113"/>
    </row>
    <row r="7" spans="1:11" ht="23.5" x14ac:dyDescent="0.55000000000000004">
      <c r="A7" s="4" t="s">
        <v>260</v>
      </c>
      <c r="B7" s="36" t="s">
        <v>261</v>
      </c>
      <c r="C7" s="111"/>
      <c r="D7" s="111"/>
      <c r="E7" s="112"/>
      <c r="F7" s="113"/>
    </row>
    <row r="8" spans="1:11" ht="23.5" x14ac:dyDescent="0.55000000000000004">
      <c r="A8" s="4" t="s">
        <v>262</v>
      </c>
      <c r="B8" s="36" t="s">
        <v>261</v>
      </c>
      <c r="C8" s="111"/>
      <c r="D8" s="111"/>
      <c r="E8" s="112"/>
      <c r="F8" s="113"/>
    </row>
    <row r="9" spans="1:11" ht="23.5" x14ac:dyDescent="0.55000000000000004">
      <c r="A9" s="4" t="s">
        <v>260</v>
      </c>
      <c r="B9" s="36" t="s">
        <v>259</v>
      </c>
      <c r="C9" s="111"/>
      <c r="D9" s="111"/>
      <c r="E9" s="112"/>
      <c r="F9" s="113"/>
    </row>
    <row r="10" spans="1:11" ht="23.5" x14ac:dyDescent="0.55000000000000004">
      <c r="A10" s="4" t="s">
        <v>262</v>
      </c>
      <c r="B10" s="36" t="s">
        <v>261</v>
      </c>
      <c r="C10" s="111"/>
      <c r="D10" s="111"/>
      <c r="E10" s="112"/>
      <c r="F10" s="113"/>
    </row>
    <row r="11" spans="1:11" ht="23.5" x14ac:dyDescent="0.55000000000000004">
      <c r="A11" s="4" t="s">
        <v>260</v>
      </c>
      <c r="B11" s="36" t="s">
        <v>261</v>
      </c>
      <c r="C11" s="114"/>
      <c r="D11" s="115"/>
      <c r="E11" s="116"/>
      <c r="F11" s="113"/>
    </row>
    <row r="12" spans="1:11" ht="23.5" x14ac:dyDescent="0.55000000000000004">
      <c r="A12" s="4" t="s">
        <v>258</v>
      </c>
      <c r="B12" s="36" t="s">
        <v>261</v>
      </c>
      <c r="C12" s="114"/>
      <c r="D12" s="115"/>
      <c r="E12" s="116"/>
      <c r="F12" s="113"/>
    </row>
    <row r="13" spans="1:11" ht="23.5" x14ac:dyDescent="0.55000000000000004">
      <c r="A13" s="4" t="s">
        <v>260</v>
      </c>
      <c r="B13" s="36" t="s">
        <v>261</v>
      </c>
      <c r="C13" s="114"/>
      <c r="D13" s="115"/>
      <c r="E13" s="116"/>
      <c r="F13" s="113"/>
    </row>
    <row r="14" spans="1:11" ht="23.5" x14ac:dyDescent="0.55000000000000004">
      <c r="A14" s="4" t="s">
        <v>263</v>
      </c>
      <c r="B14" s="36" t="s">
        <v>261</v>
      </c>
      <c r="C14" s="114"/>
      <c r="D14" s="115"/>
      <c r="E14" s="113"/>
      <c r="F14" s="113"/>
    </row>
    <row r="15" spans="1:11" ht="23.5" x14ac:dyDescent="0.55000000000000004">
      <c r="A15" s="4"/>
      <c r="B15" s="36"/>
      <c r="C15" s="114"/>
      <c r="D15" s="115"/>
      <c r="E15" s="113"/>
      <c r="F15" s="113"/>
    </row>
    <row r="16" spans="1:11" ht="23.5" x14ac:dyDescent="0.55000000000000004">
      <c r="A16" s="4"/>
      <c r="B16" s="36"/>
      <c r="C16" s="114"/>
      <c r="D16" s="115"/>
      <c r="E16" s="113"/>
      <c r="F16" s="113"/>
    </row>
    <row r="17" spans="1:6" ht="23.5" x14ac:dyDescent="0.55000000000000004">
      <c r="A17" s="4" t="s">
        <v>264</v>
      </c>
      <c r="B17" s="36" t="s">
        <v>261</v>
      </c>
      <c r="C17" s="114"/>
      <c r="D17" s="115"/>
      <c r="E17" s="116"/>
      <c r="F17" s="113"/>
    </row>
    <row r="18" spans="1:6" ht="23.5" x14ac:dyDescent="0.55000000000000004">
      <c r="A18" s="4"/>
      <c r="B18" s="36"/>
      <c r="C18" s="114"/>
      <c r="D18" s="115"/>
      <c r="E18" s="116"/>
      <c r="F18" s="113"/>
    </row>
    <row r="19" spans="1:6" ht="23.5" x14ac:dyDescent="0.55000000000000004">
      <c r="A19" s="4" t="s">
        <v>260</v>
      </c>
      <c r="B19" s="36" t="s">
        <v>259</v>
      </c>
      <c r="C19" s="114"/>
      <c r="D19" s="115"/>
      <c r="E19" s="116"/>
      <c r="F19" s="113"/>
    </row>
    <row r="20" spans="1:6" x14ac:dyDescent="0.35">
      <c r="A20" s="4" t="s">
        <v>260</v>
      </c>
      <c r="B20" s="36" t="s">
        <v>261</v>
      </c>
      <c r="C20" s="37"/>
      <c r="D20" s="102"/>
      <c r="E20" s="102"/>
      <c r="F20" s="24"/>
    </row>
    <row r="21" spans="1:6" x14ac:dyDescent="0.35">
      <c r="A21" s="4" t="s">
        <v>258</v>
      </c>
      <c r="B21" s="36" t="s">
        <v>261</v>
      </c>
      <c r="C21" s="37"/>
      <c r="D21" s="102"/>
      <c r="E21" s="102"/>
      <c r="F21" s="24"/>
    </row>
    <row r="22" spans="1:6" x14ac:dyDescent="0.35">
      <c r="A22" s="4" t="s">
        <v>265</v>
      </c>
      <c r="B22" s="36" t="s">
        <v>261</v>
      </c>
      <c r="C22" s="37"/>
      <c r="D22" s="102"/>
      <c r="E22" s="102"/>
      <c r="F22" s="24"/>
    </row>
    <row r="23" spans="1:6" x14ac:dyDescent="0.35">
      <c r="A23" s="4" t="s">
        <v>260</v>
      </c>
      <c r="B23" s="36" t="s">
        <v>261</v>
      </c>
      <c r="C23" s="37"/>
      <c r="D23" s="102"/>
      <c r="E23" s="102"/>
      <c r="F23" s="24"/>
    </row>
    <row r="24" spans="1:6" x14ac:dyDescent="0.35">
      <c r="A24" s="4" t="s">
        <v>264</v>
      </c>
      <c r="B24" s="36" t="s">
        <v>259</v>
      </c>
      <c r="C24" s="24"/>
      <c r="D24" s="38"/>
      <c r="E24" s="39"/>
      <c r="F24" s="24"/>
    </row>
    <row r="25" spans="1:6" x14ac:dyDescent="0.35">
      <c r="A25" s="4" t="s">
        <v>263</v>
      </c>
      <c r="B25" s="36" t="s">
        <v>261</v>
      </c>
      <c r="C25" s="37"/>
      <c r="D25" s="38"/>
      <c r="E25" s="39"/>
      <c r="F25" s="24"/>
    </row>
    <row r="26" spans="1:6" x14ac:dyDescent="0.35">
      <c r="A26" s="4" t="s">
        <v>264</v>
      </c>
      <c r="B26" s="36" t="s">
        <v>259</v>
      </c>
      <c r="C26" s="37"/>
      <c r="D26" s="38"/>
      <c r="E26" s="39"/>
      <c r="F26" s="24"/>
    </row>
  </sheetData>
  <mergeCells count="1">
    <mergeCell ref="C1:F1"/>
  </mergeCells>
  <conditionalFormatting sqref="C3">
    <cfRule type="cellIs" dxfId="90" priority="16" operator="greaterThan">
      <formula>50</formula>
    </cfRule>
    <cfRule type="cellIs" dxfId="89" priority="17" operator="between">
      <formula>10</formula>
      <formula>50</formula>
    </cfRule>
    <cfRule type="cellIs" dxfId="88" priority="18" operator="lessThan">
      <formula>10</formula>
    </cfRule>
  </conditionalFormatting>
  <conditionalFormatting sqref="C3">
    <cfRule type="containsBlanks" dxfId="87" priority="15">
      <formula>LEN(TRIM(C3))=0</formula>
    </cfRule>
  </conditionalFormatting>
  <conditionalFormatting sqref="D3">
    <cfRule type="containsBlanks" dxfId="86" priority="5">
      <formula>LEN(TRIM(D3))=0</formula>
    </cfRule>
    <cfRule type="cellIs" dxfId="85" priority="10" operator="greaterThan">
      <formula>1.5</formula>
    </cfRule>
    <cfRule type="cellIs" dxfId="84" priority="11" operator="lessThan">
      <formula>0.5</formula>
    </cfRule>
    <cfRule type="cellIs" dxfId="83" priority="12" operator="between">
      <formula>1.11</formula>
      <formula>1.5</formula>
    </cfRule>
    <cfRule type="cellIs" dxfId="82" priority="13" operator="between">
      <formula>0.5</formula>
      <formula>0.89</formula>
    </cfRule>
    <cfRule type="cellIs" dxfId="81" priority="14" operator="between">
      <formula>0.9</formula>
      <formula>1.1</formula>
    </cfRule>
  </conditionalFormatting>
  <conditionalFormatting sqref="E3">
    <cfRule type="containsBlanks" dxfId="80" priority="6">
      <formula>LEN(TRIM(E3))=0</formula>
    </cfRule>
    <cfRule type="cellIs" dxfId="79" priority="7" operator="greaterThan">
      <formula>25</formula>
    </cfRule>
    <cfRule type="cellIs" dxfId="78" priority="8" operator="between">
      <formula>0.01</formula>
      <formula>25</formula>
    </cfRule>
    <cfRule type="cellIs" dxfId="77" priority="9" operator="equal">
      <formula>0</formula>
    </cfRule>
  </conditionalFormatting>
  <conditionalFormatting sqref="F3">
    <cfRule type="containsBlanks" dxfId="76" priority="1">
      <formula>LEN(TRIM(F3))=0</formula>
    </cfRule>
    <cfRule type="cellIs" dxfId="75" priority="2" operator="greaterThan">
      <formula>40</formula>
    </cfRule>
    <cfRule type="cellIs" dxfId="74" priority="3" operator="between">
      <formula>10</formula>
      <formula>40</formula>
    </cfRule>
    <cfRule type="cellIs" dxfId="73" priority="4" operator="lessThan">
      <formula>10</formula>
    </cfRule>
  </conditionalFormatting>
  <dataValidations count="3">
    <dataValidation type="decimal" showInputMessage="1" showErrorMessage="1" sqref="C3" xr:uid="{C5173558-20E7-4E74-AF1B-54759BA8DE83}">
      <formula1>0</formula1>
      <formula2>100</formula2>
    </dataValidation>
    <dataValidation type="decimal" showInputMessage="1" showErrorMessage="1" sqref="D3" xr:uid="{5B24A13A-0035-4C77-84CB-811E73368AC1}">
      <formula1>0</formula1>
      <formula2>2</formula2>
    </dataValidation>
    <dataValidation type="decimal" allowBlank="1" showInputMessage="1" showErrorMessage="1" sqref="E3:F3" xr:uid="{2449367D-88DC-4DBB-96FA-88A17F72C57D}">
      <formula1>0</formula1>
      <formula2>100</formula2>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874FC-3E6E-4BE1-B1E6-7EFFCE06ED5E}">
  <dimension ref="A1:L24"/>
  <sheetViews>
    <sheetView topLeftCell="C1" workbookViewId="0">
      <selection activeCell="O6" sqref="O6"/>
    </sheetView>
  </sheetViews>
  <sheetFormatPr defaultColWidth="9.1796875" defaultRowHeight="14.5" x14ac:dyDescent="0.35"/>
  <cols>
    <col min="1" max="1" width="24" hidden="1" customWidth="1"/>
    <col min="2" max="2" width="21.36328125" hidden="1" customWidth="1"/>
    <col min="3" max="3" width="22.1796875" customWidth="1"/>
    <col min="4" max="4" width="41" customWidth="1"/>
    <col min="5" max="5" width="25.36328125" customWidth="1"/>
    <col min="6" max="6" width="28.453125" customWidth="1"/>
    <col min="9" max="12" width="8.81640625" hidden="1" customWidth="1"/>
    <col min="13" max="13" width="0" hidden="1" customWidth="1"/>
  </cols>
  <sheetData>
    <row r="1" spans="1:12" ht="35.5" customHeight="1" x14ac:dyDescent="0.35">
      <c r="C1" s="160" t="s">
        <v>48</v>
      </c>
      <c r="D1" s="160"/>
      <c r="E1" s="160"/>
      <c r="F1" s="160"/>
    </row>
    <row r="2" spans="1:12" ht="38.5" customHeight="1" x14ac:dyDescent="0.35">
      <c r="A2" s="3" t="s">
        <v>252</v>
      </c>
      <c r="B2" s="3" t="s">
        <v>253</v>
      </c>
      <c r="C2" s="121" t="s">
        <v>266</v>
      </c>
      <c r="D2" s="122" t="s">
        <v>267</v>
      </c>
      <c r="E2" s="121" t="s">
        <v>268</v>
      </c>
      <c r="F2" s="76" t="s">
        <v>269</v>
      </c>
    </row>
    <row r="3" spans="1:12" ht="19.5" customHeight="1" x14ac:dyDescent="0.35">
      <c r="A3" s="3"/>
      <c r="B3" s="3"/>
      <c r="C3" s="123" t="s">
        <v>298</v>
      </c>
      <c r="D3" s="123" t="s">
        <v>299</v>
      </c>
      <c r="E3" s="123" t="s">
        <v>177</v>
      </c>
      <c r="F3" s="123" t="s">
        <v>177</v>
      </c>
    </row>
    <row r="4" spans="1:12" x14ac:dyDescent="0.35">
      <c r="A4" s="4" t="s">
        <v>258</v>
      </c>
      <c r="B4" s="36" t="s">
        <v>259</v>
      </c>
      <c r="C4" s="48"/>
      <c r="D4" s="49"/>
      <c r="E4" s="49"/>
      <c r="F4" s="48"/>
      <c r="I4" s="69" t="s">
        <v>216</v>
      </c>
      <c r="J4" s="69" t="s">
        <v>217</v>
      </c>
      <c r="K4" s="69" t="s">
        <v>218</v>
      </c>
      <c r="L4" s="69" t="s">
        <v>219</v>
      </c>
    </row>
    <row r="5" spans="1:12" x14ac:dyDescent="0.35">
      <c r="A5" s="4" t="s">
        <v>260</v>
      </c>
      <c r="B5" s="36" t="s">
        <v>261</v>
      </c>
      <c r="C5" s="48"/>
      <c r="D5" s="49"/>
      <c r="E5" s="49"/>
      <c r="F5" s="48"/>
      <c r="I5">
        <f>COUNTIFS(C3,"faible")+COUNTIFS(D3,"ratifiée sans réserves")+COUNTIFS(E3,"non")+COUNTIFS(F3,"non")</f>
        <v>1</v>
      </c>
      <c r="J5">
        <f>COUNTIFS(C3,"moyenne")+COUNTIFS(D3,"ratifiée avec réserves")+COUNTIFS(E3,"avec le consentement parental")+COUNTIFS(E3,"avec le consentement juridique")</f>
        <v>0</v>
      </c>
      <c r="K5">
        <f>COUNTIFS(C3,"élevé")+COUNTIFS(C3,"très élevé")+COUNTIFS(D3,"pas ratifiée")+COUNTIFS(E3,"oui")+COUNTIFS(F3,"oui")</f>
        <v>3</v>
      </c>
      <c r="L5">
        <f>COUNTIFS(C3:F3,"NA")</f>
        <v>0</v>
      </c>
    </row>
    <row r="6" spans="1:12" x14ac:dyDescent="0.35">
      <c r="A6" s="4" t="s">
        <v>262</v>
      </c>
      <c r="B6" s="36" t="s">
        <v>261</v>
      </c>
      <c r="C6" s="48"/>
      <c r="D6" s="49"/>
      <c r="E6" s="49"/>
      <c r="F6" s="48"/>
    </row>
    <row r="7" spans="1:12" x14ac:dyDescent="0.35">
      <c r="A7" s="4" t="s">
        <v>260</v>
      </c>
      <c r="B7" s="36" t="s">
        <v>259</v>
      </c>
      <c r="C7" s="48"/>
      <c r="D7" s="49"/>
      <c r="E7" s="49"/>
      <c r="F7" s="48"/>
    </row>
    <row r="8" spans="1:12" x14ac:dyDescent="0.35">
      <c r="A8" s="4" t="s">
        <v>262</v>
      </c>
      <c r="B8" s="36" t="s">
        <v>261</v>
      </c>
      <c r="C8" s="48"/>
      <c r="D8" s="49"/>
      <c r="E8" s="49"/>
      <c r="F8" s="48"/>
    </row>
    <row r="9" spans="1:12" x14ac:dyDescent="0.35">
      <c r="A9" s="4" t="s">
        <v>260</v>
      </c>
      <c r="B9" s="36" t="s">
        <v>261</v>
      </c>
      <c r="C9" s="48"/>
      <c r="D9" s="49"/>
      <c r="E9" s="49"/>
      <c r="F9" s="48"/>
    </row>
    <row r="10" spans="1:12" x14ac:dyDescent="0.35">
      <c r="A10" s="4" t="s">
        <v>258</v>
      </c>
      <c r="B10" s="36" t="s">
        <v>261</v>
      </c>
      <c r="C10" s="48"/>
      <c r="D10" s="49"/>
      <c r="E10" s="49"/>
      <c r="F10" s="48"/>
    </row>
    <row r="11" spans="1:12" x14ac:dyDescent="0.35">
      <c r="A11" s="4" t="s">
        <v>260</v>
      </c>
      <c r="B11" s="36" t="s">
        <v>261</v>
      </c>
      <c r="C11" s="48"/>
      <c r="D11" s="49"/>
      <c r="E11" s="49"/>
      <c r="F11" s="48"/>
    </row>
    <row r="12" spans="1:12" x14ac:dyDescent="0.35">
      <c r="A12" s="4" t="s">
        <v>263</v>
      </c>
      <c r="B12" s="36" t="s">
        <v>261</v>
      </c>
      <c r="C12" s="48"/>
      <c r="D12" s="49"/>
      <c r="E12" s="49"/>
      <c r="F12" s="48"/>
    </row>
    <row r="13" spans="1:12" x14ac:dyDescent="0.35">
      <c r="A13" s="4"/>
      <c r="B13" s="36"/>
      <c r="C13" s="48"/>
      <c r="D13" s="49"/>
      <c r="E13" s="49"/>
      <c r="F13" s="48"/>
    </row>
    <row r="14" spans="1:12" x14ac:dyDescent="0.35">
      <c r="A14" s="4"/>
      <c r="B14" s="36"/>
      <c r="C14" s="48"/>
      <c r="D14" s="49"/>
      <c r="E14" s="49"/>
      <c r="F14" s="48"/>
    </row>
    <row r="15" spans="1:12" x14ac:dyDescent="0.35">
      <c r="A15" s="4" t="s">
        <v>264</v>
      </c>
      <c r="B15" s="36" t="s">
        <v>261</v>
      </c>
      <c r="C15" s="48"/>
      <c r="D15" s="49"/>
      <c r="E15" s="49"/>
      <c r="F15" s="48"/>
    </row>
    <row r="16" spans="1:12" x14ac:dyDescent="0.35">
      <c r="A16" s="4"/>
      <c r="B16" s="36"/>
      <c r="C16" s="48"/>
      <c r="D16" s="49"/>
      <c r="E16" s="49"/>
      <c r="F16" s="48"/>
    </row>
    <row r="17" spans="1:6" x14ac:dyDescent="0.35">
      <c r="A17" s="4" t="s">
        <v>260</v>
      </c>
      <c r="B17" s="36" t="s">
        <v>259</v>
      </c>
      <c r="C17" s="48"/>
      <c r="D17" s="49"/>
      <c r="E17" s="49"/>
      <c r="F17" s="48"/>
    </row>
    <row r="18" spans="1:6" x14ac:dyDescent="0.35">
      <c r="A18" s="4" t="s">
        <v>260</v>
      </c>
      <c r="B18" s="36" t="s">
        <v>261</v>
      </c>
      <c r="C18" s="48"/>
      <c r="D18" s="49"/>
      <c r="E18" s="49"/>
      <c r="F18" s="48"/>
    </row>
    <row r="19" spans="1:6" x14ac:dyDescent="0.35">
      <c r="A19" s="4" t="s">
        <v>258</v>
      </c>
      <c r="B19" s="36" t="s">
        <v>261</v>
      </c>
      <c r="C19" s="48"/>
      <c r="D19" s="49"/>
      <c r="E19" s="49"/>
      <c r="F19" s="48"/>
    </row>
    <row r="20" spans="1:6" x14ac:dyDescent="0.35">
      <c r="A20" s="4" t="s">
        <v>265</v>
      </c>
      <c r="B20" s="36" t="s">
        <v>261</v>
      </c>
      <c r="C20" s="48"/>
      <c r="D20" s="49"/>
      <c r="E20" s="49"/>
      <c r="F20" s="48"/>
    </row>
    <row r="21" spans="1:6" x14ac:dyDescent="0.35">
      <c r="A21" s="4" t="s">
        <v>260</v>
      </c>
      <c r="B21" s="36" t="s">
        <v>261</v>
      </c>
      <c r="C21" s="48"/>
      <c r="D21" s="102"/>
      <c r="E21" s="102"/>
      <c r="F21" s="48"/>
    </row>
    <row r="22" spans="1:6" x14ac:dyDescent="0.35">
      <c r="A22" s="4" t="s">
        <v>264</v>
      </c>
      <c r="B22" s="36" t="s">
        <v>259</v>
      </c>
      <c r="C22" s="48"/>
      <c r="D22" s="102"/>
      <c r="E22" s="102"/>
      <c r="F22" s="48"/>
    </row>
    <row r="23" spans="1:6" x14ac:dyDescent="0.35">
      <c r="A23" s="4" t="s">
        <v>263</v>
      </c>
      <c r="B23" s="36" t="s">
        <v>261</v>
      </c>
      <c r="C23" s="48"/>
      <c r="D23" s="102"/>
      <c r="E23" s="102"/>
      <c r="F23" s="48"/>
    </row>
    <row r="24" spans="1:6" x14ac:dyDescent="0.35">
      <c r="A24" s="4" t="s">
        <v>264</v>
      </c>
      <c r="B24" s="36" t="s">
        <v>259</v>
      </c>
      <c r="C24" s="48"/>
      <c r="D24" s="102"/>
      <c r="E24" s="102"/>
      <c r="F24" s="48"/>
    </row>
  </sheetData>
  <mergeCells count="1">
    <mergeCell ref="C1:F1"/>
  </mergeCells>
  <conditionalFormatting sqref="F3">
    <cfRule type="containsText" dxfId="72" priority="15" operator="containsText" text="non">
      <formula>NOT(ISERROR(SEARCH("non",F3)))</formula>
    </cfRule>
    <cfRule type="containsText" dxfId="71" priority="16" operator="containsText" text="oui">
      <formula>NOT(ISERROR(SEARCH("oui",F3)))</formula>
    </cfRule>
  </conditionalFormatting>
  <conditionalFormatting sqref="C3">
    <cfRule type="containsText" dxfId="70" priority="10" operator="containsText" text="NA">
      <formula>NOT(ISERROR(SEARCH("NA",C3)))</formula>
    </cfRule>
    <cfRule type="containsText" dxfId="69" priority="11" operator="containsText" text="très élevé">
      <formula>NOT(ISERROR(SEARCH("très élevé",C3)))</formula>
    </cfRule>
    <cfRule type="containsText" dxfId="68" priority="12" operator="containsText" text="élevé">
      <formula>NOT(ISERROR(SEARCH("élevé",C3)))</formula>
    </cfRule>
    <cfRule type="containsText" dxfId="67" priority="13" operator="containsText" text="moyenne">
      <formula>NOT(ISERROR(SEARCH("moyenne",C3)))</formula>
    </cfRule>
    <cfRule type="containsText" dxfId="66" priority="14" operator="containsText" text="faible">
      <formula>NOT(ISERROR(SEARCH("faible",C3)))</formula>
    </cfRule>
  </conditionalFormatting>
  <conditionalFormatting sqref="D3">
    <cfRule type="containsText" dxfId="65" priority="6" operator="containsText" text="NA">
      <formula>NOT(ISERROR(SEARCH("NA",D3)))</formula>
    </cfRule>
    <cfRule type="containsText" dxfId="64" priority="7" operator="containsText" text="pas ratifiée">
      <formula>NOT(ISERROR(SEARCH("pas ratifiée",D3)))</formula>
    </cfRule>
    <cfRule type="containsText" dxfId="63" priority="8" operator="containsText" text="ratifiée avec réserves">
      <formula>NOT(ISERROR(SEARCH("ratifiée avec réserves",D3)))</formula>
    </cfRule>
    <cfRule type="containsText" dxfId="62" priority="9" operator="containsText" text="ratifiée sans réserves">
      <formula>NOT(ISERROR(SEARCH("ratifiée sans réserves",D3)))</formula>
    </cfRule>
  </conditionalFormatting>
  <conditionalFormatting sqref="E3">
    <cfRule type="containsText" dxfId="61" priority="1" operator="containsText" text="NA">
      <formula>NOT(ISERROR(SEARCH("NA",E3)))</formula>
    </cfRule>
    <cfRule type="containsText" dxfId="60" priority="2" operator="containsText" text="oui">
      <formula>NOT(ISERROR(SEARCH("oui",E3)))</formula>
    </cfRule>
    <cfRule type="containsText" dxfId="59" priority="3" operator="containsText" text="avec le consentement juridique">
      <formula>NOT(ISERROR(SEARCH("avec le consentement juridique",E3)))</formula>
    </cfRule>
    <cfRule type="containsText" dxfId="58" priority="4" operator="containsText" text="avec le consentement parental">
      <formula>NOT(ISERROR(SEARCH("avec le consentement parental",E3)))</formula>
    </cfRule>
    <cfRule type="containsText" dxfId="57" priority="5" operator="containsText" text="non">
      <formula>NOT(ISERROR(SEARCH("non",E3)))</formula>
    </cfRule>
  </conditionalFormatting>
  <dataValidations count="6">
    <dataValidation type="list" allowBlank="1" showInputMessage="1" showErrorMessage="1" sqref="C3:C24" xr:uid="{B74DAF01-18CE-46BD-912A-72DEB588B342}">
      <formula1>"faible, moyenne, élevé, très élevé, NA"</formula1>
    </dataValidation>
    <dataValidation type="list" allowBlank="1" showInputMessage="1" showErrorMessage="1" sqref="D4:D20" xr:uid="{B1B4C60F-457C-41A5-9E3C-F2B41087598D}">
      <formula1>"pas ratifiée, ratifiée avec réserves, ratifiée sans réserves"</formula1>
    </dataValidation>
    <dataValidation type="list" allowBlank="1" showInputMessage="1" showErrorMessage="1" sqref="E4:E20" xr:uid="{3341D4E3-4858-477A-B273-3CE23CB4F3E6}">
      <formula1>"non, oui, oui avec le consentement parental, oui avec le consentement juridique"</formula1>
    </dataValidation>
    <dataValidation type="list" allowBlank="1" showInputMessage="1" showErrorMessage="1" sqref="F3:F24" xr:uid="{052F0EDA-75C4-4688-9DDB-CEDDD7F425AC}">
      <formula1>"non, oui"</formula1>
    </dataValidation>
    <dataValidation type="list" allowBlank="1" showInputMessage="1" showErrorMessage="1" sqref="D3" xr:uid="{477D5351-FCE6-42DB-97A6-D8C4DDB196C0}">
      <formula1>"pas ratifiée, ratifiée avec réserves, ratifiée sans réserves, NA"</formula1>
    </dataValidation>
    <dataValidation type="list" allowBlank="1" showInputMessage="1" showErrorMessage="1" sqref="E3" xr:uid="{CD8DBC38-4AD4-4CF2-929E-9EAC2445963C}">
      <formula1>"non, oui, avec le consentement parental, avec le consentement juridique, NA"</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41515-E0B1-4B78-BA0E-F31A4B66FE69}">
  <dimension ref="A1:M25"/>
  <sheetViews>
    <sheetView topLeftCell="C1" workbookViewId="0">
      <selection activeCell="H8" sqref="H8"/>
    </sheetView>
  </sheetViews>
  <sheetFormatPr defaultColWidth="9.1796875" defaultRowHeight="14.5" x14ac:dyDescent="0.35"/>
  <cols>
    <col min="1" max="1" width="24" hidden="1" customWidth="1"/>
    <col min="2" max="2" width="21.36328125" hidden="1" customWidth="1"/>
    <col min="3" max="3" width="20" customWidth="1"/>
    <col min="4" max="4" width="21.1796875" customWidth="1"/>
    <col min="5" max="5" width="29.6328125" customWidth="1"/>
    <col min="6" max="6" width="42.81640625" customWidth="1"/>
    <col min="7" max="7" width="15.453125" customWidth="1"/>
    <col min="8" max="8" width="15.1796875" customWidth="1"/>
    <col min="10" max="13" width="8.81640625" hidden="1" customWidth="1"/>
    <col min="14" max="14" width="0" hidden="1" customWidth="1"/>
  </cols>
  <sheetData>
    <row r="1" spans="1:13" ht="31" customHeight="1" x14ac:dyDescent="0.45">
      <c r="C1" s="160" t="s">
        <v>270</v>
      </c>
      <c r="D1" s="160"/>
      <c r="E1" s="160"/>
      <c r="F1" s="160"/>
      <c r="G1" s="160"/>
      <c r="H1" s="161"/>
    </row>
    <row r="2" spans="1:13" ht="86.5" customHeight="1" x14ac:dyDescent="0.35">
      <c r="A2" s="3" t="s">
        <v>252</v>
      </c>
      <c r="B2" s="3" t="s">
        <v>253</v>
      </c>
      <c r="C2" s="124" t="s">
        <v>271</v>
      </c>
      <c r="D2" s="76" t="s">
        <v>272</v>
      </c>
      <c r="E2" s="76" t="s">
        <v>273</v>
      </c>
      <c r="F2" s="76" t="s">
        <v>274</v>
      </c>
      <c r="G2" s="76" t="s">
        <v>275</v>
      </c>
      <c r="H2" s="76" t="s">
        <v>276</v>
      </c>
    </row>
    <row r="3" spans="1:13" s="2" customFormat="1" ht="16.5" customHeight="1" x14ac:dyDescent="0.35">
      <c r="A3" s="29"/>
      <c r="B3" s="29"/>
      <c r="C3" s="123" t="s">
        <v>177</v>
      </c>
      <c r="D3" s="123" t="s">
        <v>177</v>
      </c>
      <c r="E3" s="123" t="s">
        <v>177</v>
      </c>
      <c r="F3" s="125" t="s">
        <v>183</v>
      </c>
      <c r="G3" s="126" t="s">
        <v>177</v>
      </c>
      <c r="H3" s="120" t="s">
        <v>171</v>
      </c>
    </row>
    <row r="4" spans="1:13" x14ac:dyDescent="0.35">
      <c r="A4" s="19" t="s">
        <v>258</v>
      </c>
      <c r="B4" s="41" t="s">
        <v>259</v>
      </c>
      <c r="C4" s="49"/>
      <c r="D4" s="49"/>
      <c r="E4" s="49"/>
      <c r="F4" s="49"/>
      <c r="G4" s="49"/>
      <c r="J4" s="69" t="s">
        <v>216</v>
      </c>
      <c r="K4" s="69" t="s">
        <v>217</v>
      </c>
      <c r="L4" s="69" t="s">
        <v>218</v>
      </c>
      <c r="M4" s="69" t="s">
        <v>219</v>
      </c>
    </row>
    <row r="5" spans="1:13" x14ac:dyDescent="0.35">
      <c r="A5" s="19" t="s">
        <v>260</v>
      </c>
      <c r="B5" s="41" t="s">
        <v>261</v>
      </c>
      <c r="C5" s="49"/>
      <c r="D5" s="49"/>
      <c r="E5" s="49"/>
      <c r="F5" s="49"/>
      <c r="G5" s="49"/>
      <c r="J5">
        <f>COUNTIFS(C3,"oui")+COUNTIFS(D3,"oui")+COUNTIFS(E3,"oui")+COUNTIFS(F3,"oui")+COUNTIFS(G3,"oui")+COUNTIFS(H3,"oui")</f>
        <v>4</v>
      </c>
      <c r="K5">
        <f>COUNTIFS(F3,"gratuit mais pas obligatoire")+COUNTIFS(G3,"légèrement")</f>
        <v>1</v>
      </c>
      <c r="L5">
        <f>COUNTIFS(C3,"non")+COUNTIFS(D3,"non")+COUNTIFS(E3,"non")+COUNTIFS(F3,"frais de scolarité rapportés")+COUNTIFS(G3,"non")+COUNTIFS(H3,"non")</f>
        <v>1</v>
      </c>
      <c r="M5">
        <f>COUNTIF(C3:H3,"NA")</f>
        <v>0</v>
      </c>
    </row>
    <row r="6" spans="1:13" x14ac:dyDescent="0.35">
      <c r="A6" s="19" t="s">
        <v>262</v>
      </c>
      <c r="B6" s="41" t="s">
        <v>261</v>
      </c>
      <c r="C6" s="49"/>
      <c r="D6" s="49"/>
      <c r="E6" s="49"/>
      <c r="F6" s="49"/>
      <c r="G6" s="49"/>
    </row>
    <row r="7" spans="1:13" x14ac:dyDescent="0.35">
      <c r="A7" s="19" t="s">
        <v>260</v>
      </c>
      <c r="B7" s="41" t="s">
        <v>259</v>
      </c>
      <c r="C7" s="49"/>
      <c r="D7" s="49"/>
      <c r="E7" s="49"/>
      <c r="F7" s="49"/>
      <c r="G7" s="49"/>
    </row>
    <row r="8" spans="1:13" x14ac:dyDescent="0.35">
      <c r="A8" s="19" t="s">
        <v>262</v>
      </c>
      <c r="B8" s="41" t="s">
        <v>261</v>
      </c>
      <c r="C8" s="49"/>
      <c r="D8" s="49"/>
      <c r="E8" s="49"/>
      <c r="F8" s="49"/>
      <c r="G8" s="49"/>
    </row>
    <row r="9" spans="1:13" x14ac:dyDescent="0.35">
      <c r="A9" s="19" t="s">
        <v>260</v>
      </c>
      <c r="B9" s="41" t="s">
        <v>261</v>
      </c>
      <c r="C9" s="49"/>
      <c r="D9" s="49"/>
      <c r="E9" s="49"/>
      <c r="F9" s="49"/>
      <c r="G9" s="49"/>
    </row>
    <row r="10" spans="1:13" x14ac:dyDescent="0.35">
      <c r="A10" s="19" t="s">
        <v>258</v>
      </c>
      <c r="B10" s="41" t="s">
        <v>261</v>
      </c>
      <c r="C10" s="49"/>
      <c r="D10" s="49"/>
      <c r="E10" s="49"/>
      <c r="F10" s="49"/>
      <c r="G10" s="49"/>
    </row>
    <row r="11" spans="1:13" x14ac:dyDescent="0.35">
      <c r="A11" s="19" t="s">
        <v>260</v>
      </c>
      <c r="B11" s="41" t="s">
        <v>261</v>
      </c>
      <c r="C11" s="49"/>
      <c r="D11" s="49"/>
      <c r="E11" s="49"/>
      <c r="F11" s="49"/>
      <c r="G11" s="49"/>
    </row>
    <row r="12" spans="1:13" x14ac:dyDescent="0.35">
      <c r="A12" s="19" t="s">
        <v>263</v>
      </c>
      <c r="B12" s="41" t="s">
        <v>261</v>
      </c>
      <c r="C12" s="49"/>
      <c r="D12" s="49"/>
      <c r="E12" s="49"/>
      <c r="F12" s="49"/>
      <c r="G12" s="49"/>
    </row>
    <row r="13" spans="1:13" x14ac:dyDescent="0.35">
      <c r="A13" s="19"/>
      <c r="B13" s="41"/>
      <c r="C13" s="49"/>
      <c r="D13" s="49"/>
      <c r="E13" s="49"/>
      <c r="F13" s="49"/>
      <c r="G13" s="49"/>
    </row>
    <row r="14" spans="1:13" x14ac:dyDescent="0.35">
      <c r="A14" s="19"/>
      <c r="B14" s="41"/>
      <c r="C14" s="49"/>
      <c r="D14" s="49"/>
      <c r="E14" s="49"/>
      <c r="F14" s="49"/>
      <c r="G14" s="49"/>
    </row>
    <row r="15" spans="1:13" x14ac:dyDescent="0.35">
      <c r="A15" s="19" t="s">
        <v>264</v>
      </c>
      <c r="B15" s="41" t="s">
        <v>261</v>
      </c>
      <c r="C15" s="49"/>
      <c r="D15" s="49"/>
      <c r="E15" s="49"/>
      <c r="F15" s="49"/>
      <c r="G15" s="49"/>
    </row>
    <row r="16" spans="1:13" x14ac:dyDescent="0.35">
      <c r="A16" s="19"/>
      <c r="B16" s="41"/>
      <c r="C16" s="49"/>
      <c r="D16" s="49"/>
      <c r="E16" s="49"/>
      <c r="F16" s="49"/>
      <c r="G16" s="49"/>
    </row>
    <row r="17" spans="1:7" x14ac:dyDescent="0.35">
      <c r="A17" s="19" t="s">
        <v>260</v>
      </c>
      <c r="B17" s="41" t="s">
        <v>259</v>
      </c>
      <c r="C17" s="49"/>
      <c r="D17" s="49"/>
      <c r="E17" s="49"/>
      <c r="F17" s="49"/>
      <c r="G17" s="49"/>
    </row>
    <row r="18" spans="1:7" x14ac:dyDescent="0.35">
      <c r="A18" s="19" t="s">
        <v>260</v>
      </c>
      <c r="B18" s="41" t="s">
        <v>261</v>
      </c>
      <c r="C18" s="49"/>
      <c r="D18" s="49"/>
      <c r="E18" s="49"/>
      <c r="F18" s="49"/>
      <c r="G18" s="49"/>
    </row>
    <row r="19" spans="1:7" x14ac:dyDescent="0.35">
      <c r="A19" s="19" t="s">
        <v>258</v>
      </c>
      <c r="B19" s="41" t="s">
        <v>261</v>
      </c>
      <c r="C19" s="49"/>
      <c r="D19" s="49"/>
      <c r="E19" s="49"/>
      <c r="F19" s="49"/>
      <c r="G19" s="49"/>
    </row>
    <row r="20" spans="1:7" x14ac:dyDescent="0.35">
      <c r="A20" s="19" t="s">
        <v>265</v>
      </c>
      <c r="B20" s="41" t="s">
        <v>261</v>
      </c>
      <c r="C20" s="49"/>
      <c r="D20" s="49"/>
      <c r="E20" s="49"/>
      <c r="F20" s="49"/>
      <c r="G20" s="49"/>
    </row>
    <row r="21" spans="1:7" x14ac:dyDescent="0.35">
      <c r="A21" s="19" t="s">
        <v>260</v>
      </c>
      <c r="B21" s="41" t="s">
        <v>261</v>
      </c>
      <c r="C21" s="49"/>
      <c r="D21" s="49"/>
      <c r="E21" s="49"/>
      <c r="F21" s="49"/>
      <c r="G21" s="49"/>
    </row>
    <row r="22" spans="1:7" x14ac:dyDescent="0.35">
      <c r="A22" s="19" t="s">
        <v>264</v>
      </c>
      <c r="B22" s="41" t="s">
        <v>259</v>
      </c>
      <c r="C22" s="49"/>
      <c r="D22" s="49"/>
      <c r="E22" s="101"/>
      <c r="F22" s="101"/>
      <c r="G22" s="49"/>
    </row>
    <row r="23" spans="1:7" x14ac:dyDescent="0.35">
      <c r="A23" s="19" t="s">
        <v>263</v>
      </c>
      <c r="B23" s="41" t="s">
        <v>261</v>
      </c>
      <c r="C23" s="49"/>
      <c r="D23" s="49"/>
      <c r="E23" s="101"/>
      <c r="F23" s="101"/>
      <c r="G23" s="49"/>
    </row>
    <row r="24" spans="1:7" x14ac:dyDescent="0.35">
      <c r="A24" s="19" t="s">
        <v>264</v>
      </c>
      <c r="B24" s="41" t="s">
        <v>259</v>
      </c>
      <c r="C24" s="49"/>
      <c r="D24" s="49"/>
      <c r="E24" s="101"/>
      <c r="F24" s="101"/>
      <c r="G24" s="49"/>
    </row>
    <row r="25" spans="1:7" x14ac:dyDescent="0.35">
      <c r="E25" s="101"/>
      <c r="F25" s="101"/>
    </row>
  </sheetData>
  <mergeCells count="1">
    <mergeCell ref="C1:H1"/>
  </mergeCells>
  <conditionalFormatting sqref="C3">
    <cfRule type="containsText" dxfId="56" priority="17" operator="containsText" text="NA">
      <formula>NOT(ISERROR(SEARCH("NA",C3)))</formula>
    </cfRule>
    <cfRule type="containsText" dxfId="55" priority="18" operator="containsText" text="non">
      <formula>NOT(ISERROR(SEARCH("non",C3)))</formula>
    </cfRule>
    <cfRule type="containsText" dxfId="54" priority="19" operator="containsText" text="oui">
      <formula>NOT(ISERROR(SEARCH("oui",C3)))</formula>
    </cfRule>
  </conditionalFormatting>
  <conditionalFormatting sqref="D3">
    <cfRule type="containsText" dxfId="53" priority="14" operator="containsText" text="NA">
      <formula>NOT(ISERROR(SEARCH("NA",D3)))</formula>
    </cfRule>
    <cfRule type="containsText" dxfId="52" priority="15" operator="containsText" text="non">
      <formula>NOT(ISERROR(SEARCH("non",D3)))</formula>
    </cfRule>
    <cfRule type="containsText" dxfId="51" priority="16" operator="containsText" text="oui">
      <formula>NOT(ISERROR(SEARCH("oui",D3)))</formula>
    </cfRule>
  </conditionalFormatting>
  <conditionalFormatting sqref="E3">
    <cfRule type="containsText" dxfId="50" priority="11" operator="containsText" text="NA">
      <formula>NOT(ISERROR(SEARCH("NA",E3)))</formula>
    </cfRule>
    <cfRule type="containsText" dxfId="49" priority="12" operator="containsText" text="non">
      <formula>NOT(ISERROR(SEARCH("non",E3)))</formula>
    </cfRule>
    <cfRule type="containsText" dxfId="48" priority="13" operator="containsText" text="oui">
      <formula>NOT(ISERROR(SEARCH("oui",E3)))</formula>
    </cfRule>
  </conditionalFormatting>
  <conditionalFormatting sqref="F3">
    <cfRule type="containsText" dxfId="47" priority="7" operator="containsText" text="NA">
      <formula>NOT(ISERROR(SEARCH("NA",F3)))</formula>
    </cfRule>
    <cfRule type="containsText" dxfId="46" priority="8" operator="containsText" text="frais de scolarité rapportés">
      <formula>NOT(ISERROR(SEARCH("frais de scolarité rapportés",F3)))</formula>
    </cfRule>
    <cfRule type="containsText" dxfId="45" priority="9" operator="containsText" text="gratuit mais pas obligatoire">
      <formula>NOT(ISERROR(SEARCH("gratuit mais pas obligatoire",F3)))</formula>
    </cfRule>
    <cfRule type="containsText" dxfId="44" priority="10" operator="containsText" text="oui">
      <formula>NOT(ISERROR(SEARCH("oui",F3)))</formula>
    </cfRule>
  </conditionalFormatting>
  <conditionalFormatting sqref="G3">
    <cfRule type="containsText" dxfId="43" priority="3" operator="containsText" text="NA">
      <formula>NOT(ISERROR(SEARCH("NA",G3)))</formula>
    </cfRule>
    <cfRule type="containsText" dxfId="42" priority="4" operator="containsText" text="non">
      <formula>NOT(ISERROR(SEARCH("non",G3)))</formula>
    </cfRule>
    <cfRule type="containsText" dxfId="41" priority="5" operator="containsText" text="légèrement">
      <formula>NOT(ISERROR(SEARCH("légèrement",G3)))</formula>
    </cfRule>
    <cfRule type="containsText" dxfId="40" priority="6" operator="containsText" text="oui">
      <formula>NOT(ISERROR(SEARCH("oui",G3)))</formula>
    </cfRule>
  </conditionalFormatting>
  <conditionalFormatting sqref="H3">
    <cfRule type="containsText" dxfId="39" priority="1" operator="containsText" text="non">
      <formula>NOT(ISERROR(SEARCH("non",H3)))</formula>
    </cfRule>
    <cfRule type="containsText" dxfId="38" priority="2" operator="containsText" text="oui">
      <formula>NOT(ISERROR(SEARCH("oui",H3)))</formula>
    </cfRule>
  </conditionalFormatting>
  <dataValidations count="3">
    <dataValidation type="list" allowBlank="1" showInputMessage="1" showErrorMessage="1" sqref="C3:E3 H3" xr:uid="{BBFDCE20-AD0F-4D9F-9419-B1ABEC3DD86F}">
      <formula1>"oui, non, NA"</formula1>
    </dataValidation>
    <dataValidation type="list" allowBlank="1" showInputMessage="1" showErrorMessage="1" sqref="F3" xr:uid="{802BC7E7-D1BD-46A8-A325-BFA62A7CAA06}">
      <formula1>"oui, gratuit mais pas obligatoire, frais de scolarité rapportés, NA"</formula1>
    </dataValidation>
    <dataValidation type="list" allowBlank="1" showInputMessage="1" showErrorMessage="1" sqref="G3" xr:uid="{F091EC29-799D-4ABC-9093-4EA200A09A2E}">
      <formula1>"oui, non, légèrement, NA"</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E5621-3DFF-441F-963B-1634837CA930}">
  <dimension ref="A1:T35"/>
  <sheetViews>
    <sheetView topLeftCell="C1" workbookViewId="0">
      <selection activeCell="K15" sqref="K15"/>
    </sheetView>
  </sheetViews>
  <sheetFormatPr defaultColWidth="9.1796875" defaultRowHeight="14.5" x14ac:dyDescent="0.35"/>
  <cols>
    <col min="1" max="1" width="23.6328125" hidden="1" customWidth="1"/>
    <col min="2" max="2" width="21.453125" hidden="1" customWidth="1"/>
    <col min="3" max="3" width="30.6328125" customWidth="1"/>
    <col min="4" max="5" width="14.81640625" customWidth="1"/>
    <col min="6" max="7" width="13.36328125" customWidth="1"/>
    <col min="8" max="9" width="14.81640625" customWidth="1"/>
    <col min="10" max="12" width="15.36328125" customWidth="1"/>
    <col min="13" max="13" width="17.36328125" customWidth="1"/>
    <col min="14" max="14" width="14" customWidth="1"/>
    <col min="16" max="16" width="18.6328125" customWidth="1"/>
    <col min="17" max="20" width="8.81640625" customWidth="1"/>
  </cols>
  <sheetData>
    <row r="1" spans="1:20" ht="38" customHeight="1" x14ac:dyDescent="0.35">
      <c r="A1" s="160" t="s">
        <v>277</v>
      </c>
      <c r="B1" s="160"/>
      <c r="C1" s="160"/>
      <c r="D1" s="160"/>
      <c r="E1" s="160"/>
      <c r="F1" s="160"/>
      <c r="G1" s="160"/>
      <c r="H1" s="160"/>
      <c r="I1" s="160"/>
      <c r="J1" s="160"/>
      <c r="K1" s="160"/>
      <c r="L1" s="160"/>
      <c r="M1" s="160"/>
      <c r="N1" s="160"/>
    </row>
    <row r="2" spans="1:20" ht="109.5" customHeight="1" x14ac:dyDescent="0.35">
      <c r="A2" s="74" t="s">
        <v>252</v>
      </c>
      <c r="B2" s="74" t="s">
        <v>253</v>
      </c>
      <c r="C2" s="78" t="s">
        <v>226</v>
      </c>
      <c r="D2" s="75" t="s">
        <v>278</v>
      </c>
      <c r="E2" s="75" t="s">
        <v>279</v>
      </c>
      <c r="F2" s="75" t="s">
        <v>280</v>
      </c>
      <c r="G2" s="75" t="s">
        <v>281</v>
      </c>
      <c r="H2" s="75" t="s">
        <v>282</v>
      </c>
      <c r="I2" s="75" t="s">
        <v>283</v>
      </c>
      <c r="J2" s="75" t="s">
        <v>284</v>
      </c>
      <c r="K2" s="75" t="s">
        <v>285</v>
      </c>
      <c r="L2" s="75" t="s">
        <v>286</v>
      </c>
      <c r="M2" s="75" t="s">
        <v>287</v>
      </c>
      <c r="N2" s="75" t="s">
        <v>288</v>
      </c>
    </row>
    <row r="3" spans="1:20" ht="26.5" customHeight="1" x14ac:dyDescent="0.35">
      <c r="A3" s="3"/>
      <c r="B3" s="3"/>
      <c r="C3" s="71" t="s">
        <v>238</v>
      </c>
      <c r="D3" s="43">
        <v>25</v>
      </c>
      <c r="E3" s="43">
        <v>10</v>
      </c>
      <c r="F3" s="43" t="s">
        <v>301</v>
      </c>
      <c r="G3" s="43" t="s">
        <v>301</v>
      </c>
      <c r="H3" s="43" t="s">
        <v>195</v>
      </c>
      <c r="I3" s="43" t="s">
        <v>195</v>
      </c>
      <c r="J3" s="43" t="s">
        <v>300</v>
      </c>
      <c r="K3" s="43" t="s">
        <v>300</v>
      </c>
      <c r="L3" s="43">
        <v>77</v>
      </c>
      <c r="M3" s="43">
        <v>86</v>
      </c>
      <c r="N3" s="43" t="s">
        <v>300</v>
      </c>
    </row>
    <row r="4" spans="1:20" ht="15" customHeight="1" x14ac:dyDescent="0.35">
      <c r="A4" s="3"/>
      <c r="B4" s="51"/>
      <c r="C4" s="69" t="s">
        <v>239</v>
      </c>
      <c r="D4" s="43"/>
      <c r="E4" s="43"/>
      <c r="F4" s="43"/>
      <c r="G4" s="43"/>
      <c r="H4" s="43"/>
      <c r="I4" s="43"/>
      <c r="J4" s="43"/>
      <c r="K4" s="43"/>
      <c r="L4" s="43"/>
      <c r="M4" s="43"/>
      <c r="N4" s="43"/>
      <c r="P4" s="4"/>
      <c r="Q4" s="102" t="s">
        <v>289</v>
      </c>
      <c r="R4" s="69" t="s">
        <v>217</v>
      </c>
      <c r="S4" s="69" t="s">
        <v>218</v>
      </c>
      <c r="T4" s="69" t="s">
        <v>219</v>
      </c>
    </row>
    <row r="5" spans="1:20" ht="14" customHeight="1" x14ac:dyDescent="0.35">
      <c r="A5" s="3"/>
      <c r="B5" s="51"/>
      <c r="C5" s="69" t="s">
        <v>240</v>
      </c>
      <c r="D5" s="43"/>
      <c r="E5" s="43"/>
      <c r="F5" s="43"/>
      <c r="G5" s="43"/>
      <c r="H5" s="43"/>
      <c r="I5" s="43"/>
      <c r="J5" s="43"/>
      <c r="K5" s="43"/>
      <c r="L5" s="43"/>
      <c r="M5" s="43"/>
      <c r="N5" s="43"/>
      <c r="P5" s="71" t="s">
        <v>238</v>
      </c>
      <c r="Q5" s="4">
        <f>COUNTIFS(D3:E3,"&gt;50")+COUNTIFS(F3:G3,"Plus de 50 %")+COUNTIFS(H3,"Mise en œuvre à l'échelle")+COUNTIFS(I3,"Mise en œuvre à l'échelle")+COUNTIFS(J3,"6")+COUNTIFS(K3,"oui")+COUNTIFS(L3:M3,"&gt;70")+COUNTIFS(N3,"Plus de 70 %")</f>
        <v>2</v>
      </c>
      <c r="R5" s="4">
        <f>COUNTIFS(D3:E3,"&gt;=20", D3:E3,"&lt;=50")+COUNTIFS(F3:G3,"entre 20 % et 50 %")+COUNTIFS(H3,"Phase pilote")+COUNTIFS(I3,"Phase pilote")+COUNTIFS(J3,"2 à 5")+COUNTIFS(L3:M3,"&gt;=30",L3:M3,"&lt;=70")+COUNTIFS(N3,"entre 30% et 70%")</f>
        <v>1</v>
      </c>
      <c r="S5" s="4">
        <f>COUNTIFS(D3:E3,"&lt;20")+COUNTIFS(F3:G3,"Moins de 20 %")+COUNTIFS(H3,"Pas incluse")+COUNTIFS(I3,"Pas incluse")+COUNTIFS(J3,"0 à 2")+COUNTIFS(K3,"non")+COUNTIFS(L3:M3,"&lt;30")+COUNTIFS(N3,"Moins de  30 %")</f>
        <v>3</v>
      </c>
      <c r="T5" s="4">
        <f>COUNTIFS(D3:E3,"")+COUNTIFS(F3:K3, "NA")+COUNTIFS(L3:M3,"")+COUNTIFS(N3,"NA")</f>
        <v>3</v>
      </c>
    </row>
    <row r="6" spans="1:20" x14ac:dyDescent="0.35">
      <c r="A6" s="19" t="s">
        <v>258</v>
      </c>
      <c r="B6" s="41" t="s">
        <v>259</v>
      </c>
      <c r="C6" s="70" t="s">
        <v>241</v>
      </c>
      <c r="D6" s="50"/>
      <c r="E6" s="46"/>
      <c r="F6" s="47"/>
      <c r="G6" s="43"/>
      <c r="H6" s="47"/>
      <c r="I6" s="47"/>
      <c r="J6" s="43"/>
      <c r="K6" s="43"/>
      <c r="L6" s="46"/>
      <c r="M6" s="46"/>
      <c r="N6" s="47"/>
      <c r="P6" s="69" t="s">
        <v>239</v>
      </c>
      <c r="Q6" s="4">
        <f t="shared" ref="Q6:Q12" si="0">COUNTIFS(D4:E4,"&gt;50")+COUNTIFS(F4:G4,"Plus de 50 %")+COUNTIFS(H4,"Mise en œuvre à l'échelle")+COUNTIFS(I4,"Mise en œuvre à l'échelle")+COUNTIFS(J4,"6")+COUNTIFS(K4,"oui")+COUNTIFS(L4:M4,"&gt;70")+COUNTIFS(N4,"Plus de 70 %")</f>
        <v>0</v>
      </c>
      <c r="R6" s="4">
        <f t="shared" ref="R6:R12" si="1">COUNTIFS(D4:E4,"&gt;=20", D4:E4,"&lt;=50")+COUNTIFS(F4:G4,"entre 20 % et 50 %")+COUNTIFS(H4,"Phase pilote")+COUNTIFS(I4,"Phase pilote")+COUNTIFS(J4,"2 à 5")+COUNTIFS(L4:M4,"&gt;=30",L4:M4,"&lt;=70")+COUNTIFS(N4,"entre 30% et 70%")</f>
        <v>0</v>
      </c>
      <c r="S6" s="4">
        <f t="shared" ref="S6:S12" si="2">COUNTIFS(D4:E4,"&lt;20")+COUNTIFS(F4:G4,"Moins de 20 %")+COUNTIFS(H4,"Pas incluse")+COUNTIFS(I4,"Pas incluse")+COUNTIFS(J4,"0 à 2")+COUNTIFS(K4,"non")+COUNTIFS(L4:M4,"&lt;30")+COUNTIFS(N4,"Moins de  30 %")</f>
        <v>0</v>
      </c>
      <c r="T6" s="4">
        <f t="shared" ref="T6:T12" si="3">COUNTIFS(D4:E4,"")+COUNTIFS(F4:K4, "NA")+COUNTIFS(L4:M4,"")+COUNTIFS(N4,"NA")</f>
        <v>4</v>
      </c>
    </row>
    <row r="7" spans="1:20" x14ac:dyDescent="0.35">
      <c r="A7" s="19" t="s">
        <v>260</v>
      </c>
      <c r="B7" s="41" t="s">
        <v>261</v>
      </c>
      <c r="C7" s="70" t="s">
        <v>242</v>
      </c>
      <c r="D7" s="50"/>
      <c r="E7" s="46"/>
      <c r="F7" s="47"/>
      <c r="G7" s="43"/>
      <c r="H7" s="47"/>
      <c r="I7" s="47"/>
      <c r="J7" s="43"/>
      <c r="K7" s="43"/>
      <c r="L7" s="46"/>
      <c r="M7" s="46"/>
      <c r="N7" s="47"/>
      <c r="P7" s="69" t="s">
        <v>240</v>
      </c>
      <c r="Q7" s="4">
        <f t="shared" si="0"/>
        <v>0</v>
      </c>
      <c r="R7" s="4">
        <f t="shared" si="1"/>
        <v>0</v>
      </c>
      <c r="S7" s="4">
        <f t="shared" si="2"/>
        <v>0</v>
      </c>
      <c r="T7" s="4">
        <f t="shared" si="3"/>
        <v>4</v>
      </c>
    </row>
    <row r="8" spans="1:20" x14ac:dyDescent="0.35">
      <c r="A8" s="19" t="s">
        <v>262</v>
      </c>
      <c r="B8" s="41" t="s">
        <v>261</v>
      </c>
      <c r="C8" s="70" t="s">
        <v>244</v>
      </c>
      <c r="D8" s="45"/>
      <c r="E8" s="46"/>
      <c r="F8" s="47"/>
      <c r="G8" s="43"/>
      <c r="H8" s="47"/>
      <c r="I8" s="47"/>
      <c r="J8" s="43"/>
      <c r="K8" s="43"/>
      <c r="L8" s="46"/>
      <c r="M8" s="46"/>
      <c r="N8" s="47"/>
      <c r="P8" s="70" t="s">
        <v>243</v>
      </c>
      <c r="Q8" s="4">
        <f t="shared" si="0"/>
        <v>0</v>
      </c>
      <c r="R8" s="4">
        <f t="shared" si="1"/>
        <v>0</v>
      </c>
      <c r="S8" s="4">
        <f t="shared" si="2"/>
        <v>0</v>
      </c>
      <c r="T8" s="4">
        <f t="shared" si="3"/>
        <v>4</v>
      </c>
    </row>
    <row r="9" spans="1:20" x14ac:dyDescent="0.35">
      <c r="A9" s="19" t="s">
        <v>260</v>
      </c>
      <c r="B9" s="41" t="s">
        <v>259</v>
      </c>
      <c r="C9" s="70" t="s">
        <v>246</v>
      </c>
      <c r="D9" s="45"/>
      <c r="E9" s="46"/>
      <c r="F9" s="47"/>
      <c r="G9" s="43"/>
      <c r="H9" s="47"/>
      <c r="I9" s="47"/>
      <c r="J9" s="43"/>
      <c r="K9" s="43"/>
      <c r="L9" s="46"/>
      <c r="M9" s="46"/>
      <c r="N9" s="47"/>
      <c r="P9" s="70" t="s">
        <v>245</v>
      </c>
      <c r="Q9" s="4">
        <f t="shared" si="0"/>
        <v>0</v>
      </c>
      <c r="R9" s="4">
        <f t="shared" si="1"/>
        <v>0</v>
      </c>
      <c r="S9" s="4">
        <f t="shared" si="2"/>
        <v>0</v>
      </c>
      <c r="T9" s="4">
        <f t="shared" si="3"/>
        <v>4</v>
      </c>
    </row>
    <row r="10" spans="1:20" x14ac:dyDescent="0.35">
      <c r="A10" s="19" t="s">
        <v>262</v>
      </c>
      <c r="B10" s="41" t="s">
        <v>261</v>
      </c>
      <c r="C10" s="70" t="s">
        <v>248</v>
      </c>
      <c r="D10" s="45"/>
      <c r="E10" s="46"/>
      <c r="F10" s="47"/>
      <c r="G10" s="43"/>
      <c r="H10" s="47"/>
      <c r="I10" s="47"/>
      <c r="J10" s="43"/>
      <c r="K10" s="43"/>
      <c r="L10" s="46"/>
      <c r="M10" s="46"/>
      <c r="N10" s="47"/>
      <c r="P10" s="70" t="s">
        <v>247</v>
      </c>
      <c r="Q10" s="4">
        <f t="shared" si="0"/>
        <v>0</v>
      </c>
      <c r="R10" s="4">
        <f t="shared" si="1"/>
        <v>0</v>
      </c>
      <c r="S10" s="4">
        <f t="shared" si="2"/>
        <v>0</v>
      </c>
      <c r="T10" s="4">
        <f t="shared" si="3"/>
        <v>4</v>
      </c>
    </row>
    <row r="11" spans="1:20" x14ac:dyDescent="0.35">
      <c r="A11" s="19" t="s">
        <v>260</v>
      </c>
      <c r="B11" s="41" t="s">
        <v>261</v>
      </c>
      <c r="C11" s="2"/>
      <c r="D11" s="37"/>
      <c r="E11" s="38"/>
      <c r="F11" s="39"/>
      <c r="G11" s="39"/>
      <c r="H11" s="39"/>
      <c r="I11" s="39"/>
      <c r="J11" s="38"/>
      <c r="K11" s="38"/>
      <c r="L11" s="38"/>
      <c r="M11" s="38"/>
      <c r="N11" s="39"/>
      <c r="P11" s="70" t="s">
        <v>249</v>
      </c>
      <c r="Q11" s="4">
        <f t="shared" si="0"/>
        <v>0</v>
      </c>
      <c r="R11" s="4">
        <f t="shared" si="1"/>
        <v>0</v>
      </c>
      <c r="S11" s="4">
        <f t="shared" si="2"/>
        <v>0</v>
      </c>
      <c r="T11" s="4">
        <f t="shared" si="3"/>
        <v>4</v>
      </c>
    </row>
    <row r="12" spans="1:20" x14ac:dyDescent="0.35">
      <c r="A12" s="19" t="s">
        <v>258</v>
      </c>
      <c r="B12" s="41" t="s">
        <v>261</v>
      </c>
      <c r="C12" s="2"/>
      <c r="D12" s="37"/>
      <c r="E12" s="38"/>
      <c r="F12" s="39"/>
      <c r="G12" s="39"/>
      <c r="H12" s="39"/>
      <c r="I12" s="39"/>
      <c r="J12" s="38"/>
      <c r="K12" s="38"/>
      <c r="L12" s="38"/>
      <c r="M12" s="38"/>
      <c r="N12" s="39"/>
      <c r="P12" s="70" t="s">
        <v>250</v>
      </c>
      <c r="Q12" s="4">
        <f t="shared" si="0"/>
        <v>0</v>
      </c>
      <c r="R12" s="4">
        <f t="shared" si="1"/>
        <v>0</v>
      </c>
      <c r="S12" s="4">
        <f t="shared" si="2"/>
        <v>0</v>
      </c>
      <c r="T12" s="4">
        <f t="shared" si="3"/>
        <v>4</v>
      </c>
    </row>
    <row r="13" spans="1:20" x14ac:dyDescent="0.35">
      <c r="A13" s="19" t="s">
        <v>260</v>
      </c>
      <c r="B13" s="41" t="s">
        <v>261</v>
      </c>
      <c r="C13" s="2"/>
      <c r="D13" s="37"/>
      <c r="E13" s="38"/>
      <c r="F13" s="39"/>
      <c r="G13" s="39"/>
      <c r="H13" s="39"/>
      <c r="I13" s="39"/>
      <c r="J13" s="38"/>
      <c r="K13" s="38"/>
      <c r="L13" s="38"/>
      <c r="M13" s="38"/>
      <c r="N13" s="39"/>
    </row>
    <row r="14" spans="1:20" x14ac:dyDescent="0.35">
      <c r="A14" s="19" t="s">
        <v>263</v>
      </c>
      <c r="B14" s="41" t="s">
        <v>261</v>
      </c>
      <c r="C14" s="2"/>
      <c r="D14" s="37"/>
      <c r="E14" s="38"/>
      <c r="F14" s="24"/>
      <c r="G14" s="24"/>
      <c r="H14" s="24"/>
      <c r="I14" s="24"/>
      <c r="J14" s="38"/>
      <c r="K14" s="38"/>
      <c r="L14" s="38"/>
      <c r="M14" s="38"/>
      <c r="N14" s="39"/>
    </row>
    <row r="15" spans="1:20" x14ac:dyDescent="0.35">
      <c r="A15" s="19"/>
      <c r="B15" s="41"/>
      <c r="C15" s="2"/>
      <c r="D15" s="37"/>
      <c r="E15" s="38"/>
      <c r="F15" s="24"/>
      <c r="G15" s="24"/>
      <c r="H15" s="24"/>
      <c r="I15" s="24"/>
      <c r="J15" s="38"/>
      <c r="K15" s="38"/>
      <c r="L15" s="38"/>
      <c r="M15" s="38"/>
      <c r="N15" s="39"/>
    </row>
    <row r="16" spans="1:20" x14ac:dyDescent="0.35">
      <c r="A16" s="19"/>
      <c r="B16" s="41"/>
      <c r="C16" s="2"/>
      <c r="D16" s="37"/>
      <c r="E16" s="38"/>
      <c r="F16" s="24"/>
      <c r="G16" s="24"/>
      <c r="H16" s="24"/>
      <c r="I16" s="24"/>
      <c r="J16" s="38"/>
      <c r="K16" s="38"/>
      <c r="L16" s="38"/>
      <c r="M16" s="38"/>
      <c r="N16" s="39"/>
    </row>
    <row r="17" spans="1:14" x14ac:dyDescent="0.35">
      <c r="A17" s="19" t="s">
        <v>264</v>
      </c>
      <c r="B17" s="41" t="s">
        <v>261</v>
      </c>
      <c r="C17" s="2"/>
      <c r="D17" s="37"/>
      <c r="E17" s="38"/>
      <c r="F17" s="39"/>
      <c r="G17" s="39"/>
      <c r="H17" s="39"/>
      <c r="I17" s="39"/>
      <c r="J17" s="38"/>
      <c r="K17" s="38"/>
      <c r="L17" s="38"/>
      <c r="M17" s="38"/>
      <c r="N17" s="39"/>
    </row>
    <row r="18" spans="1:14" x14ac:dyDescent="0.35">
      <c r="A18" s="19"/>
      <c r="B18" s="41"/>
      <c r="C18" s="2"/>
      <c r="D18" s="37"/>
      <c r="E18" s="38"/>
      <c r="F18" s="39"/>
      <c r="G18" s="39"/>
      <c r="H18" s="39"/>
      <c r="I18" s="39"/>
      <c r="J18" s="38"/>
      <c r="K18" s="38"/>
      <c r="L18" s="38"/>
      <c r="M18" s="38"/>
      <c r="N18" s="39"/>
    </row>
    <row r="19" spans="1:14" x14ac:dyDescent="0.35">
      <c r="A19" s="19" t="s">
        <v>260</v>
      </c>
      <c r="B19" s="41" t="s">
        <v>259</v>
      </c>
      <c r="C19" s="2"/>
      <c r="D19" s="37"/>
      <c r="E19" s="38"/>
      <c r="F19" s="39"/>
      <c r="G19" s="39"/>
      <c r="H19" s="39"/>
      <c r="I19" s="39"/>
      <c r="J19" s="38"/>
      <c r="K19" s="38"/>
      <c r="L19" s="38"/>
      <c r="M19" s="38"/>
      <c r="N19" s="39"/>
    </row>
    <row r="20" spans="1:14" x14ac:dyDescent="0.35">
      <c r="A20" s="19" t="s">
        <v>260</v>
      </c>
      <c r="B20" s="41" t="s">
        <v>261</v>
      </c>
      <c r="C20" s="2"/>
      <c r="D20" s="37"/>
      <c r="E20" s="40"/>
      <c r="F20" s="39"/>
      <c r="G20" s="39"/>
      <c r="H20" s="39"/>
      <c r="I20" s="39"/>
      <c r="J20" s="38"/>
      <c r="K20" s="38"/>
      <c r="L20" s="38"/>
      <c r="M20" s="38"/>
      <c r="N20" s="39"/>
    </row>
    <row r="21" spans="1:14" x14ac:dyDescent="0.35">
      <c r="A21" s="19" t="s">
        <v>258</v>
      </c>
      <c r="B21" s="41" t="s">
        <v>261</v>
      </c>
      <c r="C21" s="2"/>
      <c r="D21" s="37"/>
      <c r="E21" s="38"/>
      <c r="F21" s="39"/>
      <c r="G21" s="39"/>
      <c r="H21" s="39"/>
      <c r="I21" s="39"/>
      <c r="J21" s="38"/>
      <c r="K21" s="38"/>
      <c r="L21" s="38"/>
      <c r="M21" s="38"/>
      <c r="N21" s="39"/>
    </row>
    <row r="22" spans="1:14" x14ac:dyDescent="0.35">
      <c r="A22" s="19" t="s">
        <v>265</v>
      </c>
      <c r="B22" s="41" t="s">
        <v>261</v>
      </c>
      <c r="C22" s="2"/>
      <c r="D22" s="37"/>
      <c r="E22" s="38"/>
      <c r="F22" s="39"/>
      <c r="G22" s="39"/>
      <c r="H22" s="39"/>
      <c r="I22" s="39"/>
      <c r="J22" s="38"/>
      <c r="K22" s="38"/>
      <c r="L22" s="38"/>
      <c r="M22" s="38"/>
      <c r="N22" s="39"/>
    </row>
    <row r="23" spans="1:14" x14ac:dyDescent="0.35">
      <c r="A23" s="19" t="s">
        <v>260</v>
      </c>
      <c r="B23" s="41" t="s">
        <v>261</v>
      </c>
      <c r="C23" s="2"/>
      <c r="D23" s="37"/>
      <c r="E23" s="38"/>
      <c r="F23" s="39"/>
      <c r="G23" s="39"/>
      <c r="H23" s="39"/>
      <c r="I23" s="39"/>
      <c r="J23" s="38"/>
      <c r="K23" s="38"/>
      <c r="L23" s="38"/>
      <c r="M23" s="38"/>
      <c r="N23" s="39"/>
    </row>
    <row r="24" spans="1:14" x14ac:dyDescent="0.35">
      <c r="A24" s="19" t="s">
        <v>264</v>
      </c>
      <c r="B24" s="41" t="s">
        <v>259</v>
      </c>
      <c r="C24" s="2"/>
      <c r="D24" s="24"/>
      <c r="E24" s="38"/>
      <c r="F24" s="39"/>
      <c r="G24" s="39"/>
      <c r="H24" s="39"/>
      <c r="I24" s="39"/>
      <c r="J24" s="38"/>
      <c r="K24" s="38"/>
      <c r="L24" s="38"/>
      <c r="M24" s="38"/>
      <c r="N24" s="39"/>
    </row>
    <row r="25" spans="1:14" x14ac:dyDescent="0.35">
      <c r="A25" s="19" t="s">
        <v>263</v>
      </c>
      <c r="B25" s="41" t="s">
        <v>261</v>
      </c>
      <c r="C25" s="2"/>
      <c r="D25" s="37"/>
      <c r="E25" s="38"/>
      <c r="F25" s="39"/>
      <c r="G25" s="39"/>
      <c r="H25" s="39"/>
      <c r="I25" s="39"/>
      <c r="J25" s="38"/>
      <c r="K25" s="38"/>
      <c r="L25" s="38"/>
      <c r="M25" s="38"/>
      <c r="N25" s="39"/>
    </row>
    <row r="26" spans="1:14" x14ac:dyDescent="0.35">
      <c r="A26" s="19" t="s">
        <v>264</v>
      </c>
      <c r="B26" s="41" t="s">
        <v>259</v>
      </c>
      <c r="C26" s="2"/>
      <c r="D26" s="37">
        <v>33</v>
      </c>
      <c r="E26" s="38" t="s">
        <v>290</v>
      </c>
      <c r="F26" s="39"/>
      <c r="G26" s="39"/>
      <c r="H26" s="39"/>
      <c r="I26" s="39"/>
      <c r="J26" s="38"/>
      <c r="K26" s="38"/>
      <c r="L26" s="38" t="s">
        <v>290</v>
      </c>
      <c r="M26" s="38" t="s">
        <v>290</v>
      </c>
      <c r="N26" s="39"/>
    </row>
    <row r="32" spans="1:14" x14ac:dyDescent="0.35">
      <c r="E32" s="102"/>
      <c r="F32" s="102"/>
    </row>
    <row r="33" spans="3:6" x14ac:dyDescent="0.35">
      <c r="C33" s="2"/>
      <c r="E33" s="102"/>
      <c r="F33" s="102"/>
    </row>
    <row r="34" spans="3:6" x14ac:dyDescent="0.35">
      <c r="D34" t="s">
        <v>304</v>
      </c>
      <c r="E34" s="102"/>
      <c r="F34" s="102"/>
    </row>
    <row r="35" spans="3:6" x14ac:dyDescent="0.35">
      <c r="E35" s="102"/>
      <c r="F35" s="102"/>
    </row>
  </sheetData>
  <mergeCells count="1">
    <mergeCell ref="A1:N1"/>
  </mergeCells>
  <conditionalFormatting sqref="H3:I10">
    <cfRule type="containsText" dxfId="37" priority="18" operator="containsText" text="mise">
      <formula>NOT(ISERROR(SEARCH("mise",H3)))</formula>
    </cfRule>
    <cfRule type="containsText" dxfId="36" priority="19" operator="containsText" text="phase">
      <formula>NOT(ISERROR(SEARCH("phase",H3)))</formula>
    </cfRule>
    <cfRule type="containsText" dxfId="35" priority="20" operator="containsText" text="NA">
      <formula>NOT(ISERROR(SEARCH("NA",H3)))</formula>
    </cfRule>
    <cfRule type="containsText" dxfId="34" priority="21" operator="containsText" text="pas">
      <formula>NOT(ISERROR(SEARCH("pas",H3)))</formula>
    </cfRule>
  </conditionalFormatting>
  <conditionalFormatting sqref="J3:K10">
    <cfRule type="containsText" dxfId="33" priority="30" operator="containsText" text="NA">
      <formula>NOT(ISERROR(SEARCH("NA",J3)))</formula>
    </cfRule>
  </conditionalFormatting>
  <conditionalFormatting sqref="L3:M10">
    <cfRule type="containsBlanks" dxfId="32" priority="26">
      <formula>LEN(TRIM(L3))=0</formula>
    </cfRule>
    <cfRule type="cellIs" dxfId="31" priority="27" operator="lessThan">
      <formula>30</formula>
    </cfRule>
    <cfRule type="cellIs" dxfId="30" priority="28" operator="between">
      <formula>30</formula>
      <formula>70</formula>
    </cfRule>
    <cfRule type="cellIs" dxfId="29" priority="29" operator="greaterThan">
      <formula>70</formula>
    </cfRule>
  </conditionalFormatting>
  <conditionalFormatting sqref="J3:J10">
    <cfRule type="containsText" dxfId="28" priority="15" operator="containsText" text="6">
      <formula>NOT(ISERROR(SEARCH("6",J3)))</formula>
    </cfRule>
    <cfRule type="containsText" dxfId="27" priority="16" operator="containsText" text="5">
      <formula>NOT(ISERROR(SEARCH("5",J3)))</formula>
    </cfRule>
    <cfRule type="containsText" dxfId="26" priority="17" operator="containsText" text="0">
      <formula>NOT(ISERROR(SEARCH("0",J3)))</formula>
    </cfRule>
  </conditionalFormatting>
  <conditionalFormatting sqref="N3:N10">
    <cfRule type="containsText" dxfId="25" priority="11" operator="containsText" text="plus">
      <formula>NOT(ISERROR(SEARCH("plus",N3)))</formula>
    </cfRule>
    <cfRule type="containsText" dxfId="24" priority="12" operator="containsText" text="moins">
      <formula>NOT(ISERROR(SEARCH("moins",N3)))</formula>
    </cfRule>
    <cfRule type="containsText" dxfId="23" priority="13" operator="containsText" text="entre">
      <formula>NOT(ISERROR(SEARCH("entre",N3)))</formula>
    </cfRule>
    <cfRule type="containsText" dxfId="22" priority="14" operator="containsText" text="NA">
      <formula>NOT(ISERROR(SEARCH("NA",N3)))</formula>
    </cfRule>
  </conditionalFormatting>
  <conditionalFormatting sqref="F3:G10">
    <cfRule type="containsText" dxfId="21" priority="7" operator="containsText" text="plus">
      <formula>NOT(ISERROR(SEARCH("plus",F3)))</formula>
    </cfRule>
    <cfRule type="containsText" dxfId="20" priority="8" operator="containsText" text="entre">
      <formula>NOT(ISERROR(SEARCH("entre",F3)))</formula>
    </cfRule>
    <cfRule type="containsText" dxfId="19" priority="9" operator="containsText" text="moins">
      <formula>NOT(ISERROR(SEARCH("moins",F3)))</formula>
    </cfRule>
    <cfRule type="containsText" dxfId="18" priority="10" operator="containsText" text="NA">
      <formula>NOT(ISERROR(SEARCH("NA",F3)))</formula>
    </cfRule>
  </conditionalFormatting>
  <conditionalFormatting sqref="D3:E10">
    <cfRule type="containsBlanks" dxfId="17" priority="3">
      <formula>LEN(TRIM(D3))=0</formula>
    </cfRule>
    <cfRule type="cellIs" dxfId="16" priority="4" operator="lessThan">
      <formula>20</formula>
    </cfRule>
    <cfRule type="cellIs" dxfId="15" priority="5" operator="between">
      <formula>20</formula>
      <formula>49</formula>
    </cfRule>
    <cfRule type="cellIs" dxfId="14" priority="6" operator="greaterThan">
      <formula>49</formula>
    </cfRule>
  </conditionalFormatting>
  <conditionalFormatting sqref="K3:K10">
    <cfRule type="containsText" dxfId="13" priority="1" operator="containsText" text="non">
      <formula>NOT(ISERROR(SEARCH("non",K3)))</formula>
    </cfRule>
    <cfRule type="containsText" dxfId="12" priority="2" operator="containsText" text="oui">
      <formula>NOT(ISERROR(SEARCH("oui",K3)))</formula>
    </cfRule>
  </conditionalFormatting>
  <dataValidations count="6">
    <dataValidation type="list" allowBlank="1" showInputMessage="1" showErrorMessage="1" sqref="K3:K10" xr:uid="{0D3867E6-55B9-493F-AF80-2A2C7B4A0836}">
      <formula1>"oui, non, NA"</formula1>
    </dataValidation>
    <dataValidation type="list" allowBlank="1" showInputMessage="1" showErrorMessage="1" sqref="H3:I10" xr:uid="{DBD1CC88-0CD6-46F0-8EBC-83A55250785D}">
      <formula1>"Pas incluse, Phase pilote, Mise en oeuvre à l’échelle, NA"</formula1>
    </dataValidation>
    <dataValidation type="list" allowBlank="1" showInputMessage="1" showErrorMessage="1" sqref="J3:J10" xr:uid="{3F5B5121-9BF7-4707-9756-A1D842940FB0}">
      <formula1>"0 à 2, 2 à 5, 6, NA"</formula1>
    </dataValidation>
    <dataValidation type="list" allowBlank="1" showInputMessage="1" showErrorMessage="1" sqref="N3:N10" xr:uid="{AC115AC3-7CBC-4C8A-B992-23FE95064117}">
      <formula1>"moins de 30 %, entre 30 % et 70 %, Plus de 70 %, NA"</formula1>
    </dataValidation>
    <dataValidation type="list" allowBlank="1" showInputMessage="1" showErrorMessage="1" sqref="F3:G10" xr:uid="{E8D8E80B-6166-4F0E-A2C5-BE2A32A75A36}">
      <formula1>"moins de 20 %, entre 20 % et 50 %, Plus de 50 %, NA"</formula1>
    </dataValidation>
    <dataValidation type="decimal" showInputMessage="1" showErrorMessage="1" sqref="D3:E10 L3:M10" xr:uid="{4CE3E3ED-3A37-48E6-9896-55D2898AB06D}">
      <formula1>0</formula1>
      <formula2>100</formula2>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B7756-9FFD-4769-8BE1-99E062D46E8D}">
  <dimension ref="A1:K25"/>
  <sheetViews>
    <sheetView topLeftCell="C1" workbookViewId="0">
      <selection activeCell="E2" sqref="E2"/>
    </sheetView>
  </sheetViews>
  <sheetFormatPr defaultColWidth="9.1796875" defaultRowHeight="14.5" x14ac:dyDescent="0.35"/>
  <cols>
    <col min="1" max="1" width="23.6328125" hidden="1" customWidth="1"/>
    <col min="2" max="2" width="21.453125" hidden="1" customWidth="1"/>
    <col min="3" max="3" width="16.36328125" customWidth="1"/>
    <col min="4" max="4" width="17.6328125" customWidth="1"/>
    <col min="5" max="5" width="21.6328125" customWidth="1"/>
    <col min="8" max="11" width="8.81640625" hidden="1" customWidth="1"/>
  </cols>
  <sheetData>
    <row r="1" spans="1:11" ht="45.75" customHeight="1" x14ac:dyDescent="0.35">
      <c r="C1" s="160" t="s">
        <v>291</v>
      </c>
      <c r="D1" s="160"/>
      <c r="E1" s="160"/>
    </row>
    <row r="2" spans="1:11" ht="81.75" customHeight="1" x14ac:dyDescent="0.35">
      <c r="A2" s="3" t="s">
        <v>252</v>
      </c>
      <c r="B2" s="3" t="s">
        <v>253</v>
      </c>
      <c r="C2" s="76" t="s">
        <v>292</v>
      </c>
      <c r="D2" s="76" t="s">
        <v>293</v>
      </c>
      <c r="E2" s="76" t="s">
        <v>294</v>
      </c>
    </row>
    <row r="3" spans="1:11" ht="20" customHeight="1" x14ac:dyDescent="0.35">
      <c r="A3" s="3"/>
      <c r="B3" s="3"/>
      <c r="C3" s="83">
        <v>49.6</v>
      </c>
      <c r="D3" s="82">
        <v>30</v>
      </c>
      <c r="E3" s="82">
        <v>8</v>
      </c>
      <c r="H3" s="101" t="s">
        <v>295</v>
      </c>
      <c r="I3" s="101" t="s">
        <v>296</v>
      </c>
      <c r="J3" s="101" t="s">
        <v>297</v>
      </c>
      <c r="K3" s="101" t="s">
        <v>219</v>
      </c>
    </row>
    <row r="4" spans="1:11" x14ac:dyDescent="0.35">
      <c r="A4" s="19" t="s">
        <v>258</v>
      </c>
      <c r="B4" s="41" t="s">
        <v>259</v>
      </c>
      <c r="C4" s="42"/>
      <c r="D4" s="38"/>
      <c r="E4" s="38"/>
      <c r="H4">
        <f>COUNTIFS(C3,"&gt;70")+COUNTIFS(D3,"&gt;40")+COUNTIFS(E3,"&gt;80")</f>
        <v>0</v>
      </c>
      <c r="I4">
        <f>COUNTIFS(C3,"&gt;=30", C3,"&lt;=70")+COUNTIFS(D3,"&gt;=20",D3,"&lt;=40")+COUNTIFS(E3,"&gt;=30",E3,"&lt;=80")</f>
        <v>2</v>
      </c>
      <c r="J4">
        <f>COUNTIFS(C3,"&lt;30")+COUNTIFS(D3,"&lt;20")+COUNTIFS(E3,"&lt;30")</f>
        <v>1</v>
      </c>
      <c r="K4">
        <f>COUNTIF(C3:E3,"")</f>
        <v>0</v>
      </c>
    </row>
    <row r="5" spans="1:11" x14ac:dyDescent="0.35">
      <c r="A5" s="19" t="s">
        <v>260</v>
      </c>
      <c r="B5" s="41" t="s">
        <v>261</v>
      </c>
      <c r="C5" s="44"/>
      <c r="D5" s="38"/>
      <c r="E5" s="38"/>
    </row>
    <row r="6" spans="1:11" x14ac:dyDescent="0.35">
      <c r="A6" s="19" t="s">
        <v>262</v>
      </c>
      <c r="B6" s="41" t="s">
        <v>261</v>
      </c>
      <c r="C6" s="37"/>
      <c r="D6" s="38"/>
      <c r="E6" s="38"/>
    </row>
    <row r="7" spans="1:11" x14ac:dyDescent="0.35">
      <c r="A7" s="19" t="s">
        <v>260</v>
      </c>
      <c r="B7" s="41" t="s">
        <v>259</v>
      </c>
      <c r="C7" s="37"/>
      <c r="D7" s="38"/>
      <c r="E7" s="38"/>
      <c r="J7" s="4"/>
    </row>
    <row r="8" spans="1:11" x14ac:dyDescent="0.35">
      <c r="A8" s="19" t="s">
        <v>262</v>
      </c>
      <c r="B8" s="41" t="s">
        <v>261</v>
      </c>
      <c r="C8" s="37"/>
      <c r="D8" s="38"/>
      <c r="E8" s="38"/>
    </row>
    <row r="9" spans="1:11" x14ac:dyDescent="0.35">
      <c r="A9" s="19" t="s">
        <v>260</v>
      </c>
      <c r="B9" s="41" t="s">
        <v>261</v>
      </c>
      <c r="C9" s="37"/>
      <c r="D9" s="38"/>
      <c r="E9" s="38"/>
    </row>
    <row r="10" spans="1:11" x14ac:dyDescent="0.35">
      <c r="A10" s="19" t="s">
        <v>258</v>
      </c>
      <c r="B10" s="41" t="s">
        <v>261</v>
      </c>
      <c r="C10" s="37"/>
      <c r="D10" s="38"/>
      <c r="E10" s="38"/>
    </row>
    <row r="11" spans="1:11" x14ac:dyDescent="0.35">
      <c r="A11" s="19" t="s">
        <v>260</v>
      </c>
      <c r="B11" s="41" t="s">
        <v>261</v>
      </c>
      <c r="C11" s="37"/>
      <c r="D11" s="38"/>
      <c r="E11" s="38"/>
    </row>
    <row r="12" spans="1:11" x14ac:dyDescent="0.35">
      <c r="A12" s="19" t="s">
        <v>263</v>
      </c>
      <c r="B12" s="41" t="s">
        <v>261</v>
      </c>
      <c r="C12" s="37"/>
      <c r="D12" s="38"/>
      <c r="E12" s="38"/>
    </row>
    <row r="13" spans="1:11" x14ac:dyDescent="0.35">
      <c r="A13" s="19"/>
      <c r="B13" s="41"/>
      <c r="C13" s="37"/>
      <c r="D13" s="38"/>
      <c r="E13" s="38"/>
    </row>
    <row r="14" spans="1:11" x14ac:dyDescent="0.35">
      <c r="A14" s="19"/>
      <c r="B14" s="41"/>
      <c r="C14" s="37"/>
      <c r="D14" s="38"/>
      <c r="E14" s="38"/>
    </row>
    <row r="15" spans="1:11" x14ac:dyDescent="0.35">
      <c r="A15" s="19" t="s">
        <v>264</v>
      </c>
      <c r="B15" s="41" t="s">
        <v>261</v>
      </c>
      <c r="C15" s="37"/>
      <c r="D15" s="38"/>
      <c r="E15" s="38"/>
    </row>
    <row r="16" spans="1:11" x14ac:dyDescent="0.35">
      <c r="A16" s="19"/>
      <c r="B16" s="41"/>
      <c r="C16" s="37"/>
      <c r="D16" s="38"/>
      <c r="E16" s="38"/>
    </row>
    <row r="17" spans="1:5" x14ac:dyDescent="0.35">
      <c r="A17" s="19" t="s">
        <v>260</v>
      </c>
      <c r="B17" s="41" t="s">
        <v>259</v>
      </c>
      <c r="C17" s="37"/>
      <c r="D17" s="38"/>
      <c r="E17" s="38"/>
    </row>
    <row r="18" spans="1:5" x14ac:dyDescent="0.35">
      <c r="A18" s="19" t="s">
        <v>260</v>
      </c>
      <c r="B18" s="41" t="s">
        <v>261</v>
      </c>
      <c r="C18" s="37"/>
      <c r="D18" s="40"/>
      <c r="E18" s="38"/>
    </row>
    <row r="19" spans="1:5" x14ac:dyDescent="0.35">
      <c r="A19" s="19" t="s">
        <v>258</v>
      </c>
      <c r="B19" s="41" t="s">
        <v>261</v>
      </c>
      <c r="C19" s="37"/>
      <c r="D19" s="38"/>
      <c r="E19" s="38"/>
    </row>
    <row r="20" spans="1:5" x14ac:dyDescent="0.35">
      <c r="A20" s="19" t="s">
        <v>265</v>
      </c>
      <c r="B20" s="41" t="s">
        <v>261</v>
      </c>
      <c r="C20" s="37"/>
      <c r="D20" s="38"/>
      <c r="E20" s="38"/>
    </row>
    <row r="21" spans="1:5" x14ac:dyDescent="0.35">
      <c r="A21" s="19" t="s">
        <v>260</v>
      </c>
      <c r="B21" s="41" t="s">
        <v>261</v>
      </c>
      <c r="C21" s="37"/>
      <c r="D21" s="101"/>
      <c r="E21" s="101"/>
    </row>
    <row r="22" spans="1:5" x14ac:dyDescent="0.35">
      <c r="A22" s="19" t="s">
        <v>264</v>
      </c>
      <c r="B22" s="41" t="s">
        <v>259</v>
      </c>
      <c r="C22" s="38"/>
      <c r="D22" s="101"/>
      <c r="E22" s="101"/>
    </row>
    <row r="23" spans="1:5" x14ac:dyDescent="0.35">
      <c r="A23" s="19" t="s">
        <v>263</v>
      </c>
      <c r="B23" s="41" t="s">
        <v>261</v>
      </c>
      <c r="C23" s="37"/>
      <c r="D23" s="101"/>
      <c r="E23" s="101"/>
    </row>
    <row r="24" spans="1:5" x14ac:dyDescent="0.35">
      <c r="A24" s="19" t="s">
        <v>264</v>
      </c>
      <c r="B24" s="41" t="s">
        <v>259</v>
      </c>
      <c r="C24" s="37" t="s">
        <v>305</v>
      </c>
      <c r="D24" s="101"/>
      <c r="E24" s="101"/>
    </row>
    <row r="25" spans="1:5" x14ac:dyDescent="0.35">
      <c r="C25" t="s">
        <v>306</v>
      </c>
    </row>
  </sheetData>
  <mergeCells count="1">
    <mergeCell ref="C1:E1"/>
  </mergeCells>
  <conditionalFormatting sqref="C3">
    <cfRule type="containsBlanks" dxfId="11" priority="9">
      <formula>LEN(TRIM(C3))=0</formula>
    </cfRule>
    <cfRule type="cellIs" dxfId="10" priority="10" operator="lessThan">
      <formula>30</formula>
    </cfRule>
    <cfRule type="cellIs" dxfId="9" priority="11" operator="between">
      <formula>30</formula>
      <formula>70</formula>
    </cfRule>
    <cfRule type="cellIs" dxfId="8" priority="12" operator="greaterThan">
      <formula>70</formula>
    </cfRule>
  </conditionalFormatting>
  <conditionalFormatting sqref="D3">
    <cfRule type="containsBlanks" dxfId="7" priority="5">
      <formula>LEN(TRIM(D3))=0</formula>
    </cfRule>
    <cfRule type="cellIs" dxfId="6" priority="6" operator="lessThan">
      <formula>20</formula>
    </cfRule>
    <cfRule type="cellIs" dxfId="5" priority="7" operator="between">
      <formula>20</formula>
      <formula>40</formula>
    </cfRule>
    <cfRule type="cellIs" dxfId="4" priority="8" operator="greaterThan">
      <formula>40</formula>
    </cfRule>
  </conditionalFormatting>
  <conditionalFormatting sqref="E3">
    <cfRule type="containsBlanks" dxfId="3" priority="1">
      <formula>LEN(TRIM(E3))=0</formula>
    </cfRule>
    <cfRule type="cellIs" dxfId="2" priority="2" operator="lessThan">
      <formula>30</formula>
    </cfRule>
    <cfRule type="cellIs" dxfId="1" priority="3" operator="between">
      <formula>30</formula>
      <formula>80</formula>
    </cfRule>
    <cfRule type="cellIs" dxfId="0" priority="4" operator="greaterThan">
      <formula>80</formula>
    </cfRule>
  </conditionalFormatting>
  <dataValidations count="1">
    <dataValidation type="decimal" showInputMessage="1" showErrorMessage="1" sqref="C3:E3" xr:uid="{6EC3F5D5-B7F9-498C-BB9E-A432E74B2718}">
      <formula1>0</formula1>
      <formula2>100</formula2>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mda26ace941f4791a7314a339fee829c xmlns="ca283e0b-db31-4043-a2ef-b80661bf084a">
      <Terms xmlns="http://schemas.microsoft.com/office/infopath/2007/PartnerControls"/>
    </mda26ace941f4791a7314a339fee829c>
    <h6a71f3e574e4344bc34f3fc9dd20054 xmlns="ca283e0b-db31-4043-a2ef-b80661bf084a">
      <Terms xmlns="http://schemas.microsoft.com/office/infopath/2007/PartnerControls"/>
    </h6a71f3e574e4344bc34f3fc9dd20054>
    <Year xmlns="a5ee2df5-afd9-401a-8ba1-c962798a1ca6" xsi:nil="true"/>
    <CategoryDescription xmlns="http://schemas.microsoft.com/sharepoint.v3" xsi:nil="true"/>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Cheat Sheet</TermName>
          <TermId xmlns="http://schemas.microsoft.com/office/infopath/2007/PartnerControls">9faa32cf-ee07-4932-bcff-598572ac6394</TermId>
        </TermInfo>
      </Terms>
    </ga975397408f43e4b84ec8e5a598e523>
    <TaxCatchAll xmlns="ca283e0b-db31-4043-a2ef-b80661bf084a">
      <Value>240</Value>
    </TaxCatchAll>
    <j169e817e0ee4eb8974e6fc4a2762909 xmlns="ca283e0b-db31-4043-a2ef-b80661bf084a">
      <Terms xmlns="http://schemas.microsoft.com/office/infopath/2007/PartnerControls"/>
    </j169e817e0ee4eb8974e6fc4a2762909>
    <SemaphoreItemMetadata xmlns="fe7f5b94-830e-4452-bfd5-53bd544a7fe6" xsi:nil="true"/>
    <Workstream xmlns="a5ee2df5-afd9-401a-8ba1-c962798a1ca6" xsi:nil="true"/>
    <WrittenBy xmlns="ca283e0b-db31-4043-a2ef-b80661bf084a">
      <UserInfo>
        <DisplayName/>
        <AccountId xsi:nil="true"/>
        <AccountType/>
      </UserInfo>
    </WrittenBy>
    <k8c968e8c72a4eda96b7e8fdbe192be2 xmlns="ca283e0b-db31-4043-a2ef-b80661bf084a">
      <Terms xmlns="http://schemas.microsoft.com/office/infopath/2007/PartnerControls"/>
    </k8c968e8c72a4eda96b7e8fdbe192be2>
    <ContentLanguage xmlns="ca283e0b-db31-4043-a2ef-b80661bf084a">English</ContentLanguage>
    <TaxKeywordTaxHTField xmlns="fe7f5b94-830e-4452-bfd5-53bd544a7fe6">
      <Terms xmlns="http://schemas.microsoft.com/office/infopath/2007/PartnerControls"/>
    </TaxKeywordTaxHTField>
    <DateTransmittedEmail xmlns="ca283e0b-db31-4043-a2ef-b80661bf084a" xsi:nil="true"/>
    <j048a4f9aaad4a8990a1d5e5f53cb451 xmlns="ca283e0b-db31-4043-a2ef-b80661bf084a">
      <Terms xmlns="http://schemas.microsoft.com/office/infopath/2007/PartnerControls"/>
    </j048a4f9aaad4a8990a1d5e5f53cb451>
    <IconOverlay xmlns="http://schemas.microsoft.com/sharepoint/v4" xsi:nil="true"/>
    <ContentStatus xmlns="ca283e0b-db31-4043-a2ef-b80661bf084a" xsi:nil="true"/>
    <SenderEmail xmlns="ca283e0b-db31-4043-a2ef-b80661bf084a" xsi:nil="true"/>
    <RecipientsEmail xmlns="ca283e0b-db31-4043-a2ef-b80661bf084a" xsi:nil="true"/>
    <lcf76f155ced4ddcb4097134ff3c332f xmlns="a5ee2df5-afd9-401a-8ba1-c962798a1ca6">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93DA9C1863F37D4886CD2BFF43BBEFD8" ma:contentTypeVersion="51" ma:contentTypeDescription="" ma:contentTypeScope="" ma:versionID="80e8585920a59f323ca2b8bfb5a80a6a">
  <xsd:schema xmlns:xsd="http://www.w3.org/2001/XMLSchema" xmlns:xs="http://www.w3.org/2001/XMLSchema" xmlns:p="http://schemas.microsoft.com/office/2006/metadata/properties" xmlns:ns1="http://schemas.microsoft.com/sharepoint/v3" xmlns:ns2="ca283e0b-db31-4043-a2ef-b80661bf084a" xmlns:ns3="http://schemas.microsoft.com/sharepoint.v3" xmlns:ns4="a5ee2df5-afd9-401a-8ba1-c962798a1ca6" xmlns:ns5="fe7f5b94-830e-4452-bfd5-53bd544a7fe6" xmlns:ns6="http://schemas.microsoft.com/sharepoint/v4" targetNamespace="http://schemas.microsoft.com/office/2006/metadata/properties" ma:root="true" ma:fieldsID="afef4ee503e8d7ad9615926706f1f210" ns1:_="" ns2:_="" ns3:_="" ns4:_="" ns5:_="" ns6:_="">
    <xsd:import namespace="http://schemas.microsoft.com/sharepoint/v3"/>
    <xsd:import namespace="ca283e0b-db31-4043-a2ef-b80661bf084a"/>
    <xsd:import namespace="http://schemas.microsoft.com/sharepoint.v3"/>
    <xsd:import namespace="a5ee2df5-afd9-401a-8ba1-c962798a1ca6"/>
    <xsd:import namespace="fe7f5b94-830e-4452-bfd5-53bd544a7fe6"/>
    <xsd:import namespace="http://schemas.microsoft.com/sharepoint/v4"/>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2:j169e817e0ee4eb8974e6fc4a2762909" minOccurs="0"/>
                <xsd:element ref="ns2:j048a4f9aaad4a8990a1d5e5f53cb451" minOccurs="0"/>
                <xsd:element ref="ns4:MediaServiceFastMetadata" minOccurs="0"/>
                <xsd:element ref="ns1:_vti_ItemHoldRecordStatus" minOccurs="0"/>
                <xsd:element ref="ns5:TaxKeywordTaxHTField" minOccurs="0"/>
                <xsd:element ref="ns4:MediaServiceMetadata" minOccurs="0"/>
                <xsd:element ref="ns4:Year" minOccurs="0"/>
                <xsd:element ref="ns4:Workstream" minOccurs="0"/>
                <xsd:element ref="ns4:MediaServiceOCR" minOccurs="0"/>
                <xsd:element ref="ns1:_vti_ItemDeclaredRecord" minOccurs="0"/>
                <xsd:element ref="ns6:IconOverlay" minOccurs="0"/>
                <xsd:element ref="ns5:SemaphoreItemMetadata" minOccurs="0"/>
                <xsd:element ref="ns4:MediaServiceAutoKeyPoints" minOccurs="0"/>
                <xsd:element ref="ns4:MediaServiceKeyPoints" minOccurs="0"/>
                <xsd:element ref="ns5:SharedWithUsers" minOccurs="0"/>
                <xsd:element ref="ns5:SharedWithDetails" minOccurs="0"/>
                <xsd:element ref="ns4:MediaServiceGenerationTime" minOccurs="0"/>
                <xsd:element ref="ns4:MediaServiceEventHashCode" minOccurs="0"/>
                <xsd:element ref="ns4:MediaServiceDateTaken" minOccurs="0"/>
                <xsd:element ref="ns4:MediaLengthInSeconds" minOccurs="0"/>
                <xsd:element ref="ns4:lcf76f155ced4ddcb4097134ff3c332f"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HoldRecordStatus" ma:index="31" nillable="true" ma:displayName="Hold and Record Status" ma:decimals="0" ma:description="" ma:hidden="true" ma:indexed="true" ma:internalName="_vti_ItemHoldRecordStatus" ma:readOnly="true">
      <xsd:simpleType>
        <xsd:restriction base="dms:Unknown"/>
      </xsd:simpleType>
    </xsd:element>
    <xsd:element name="_vti_ItemDeclaredRecord" ma:index="38"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33;#Programme Division-456D|b599cc08-53d0-4ecf-afce-40bdcdf910e2"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a623c583-5331-4172-b88d-c5cd7e7ae7b7}" ma:internalName="TaxCatchAllLabel" ma:readOnly="true" ma:showField="CatchAllDataLabel" ma:web="fe7f5b94-830e-4452-bfd5-53bd544a7fe6">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a623c583-5331-4172-b88d-c5cd7e7ae7b7}" ma:internalName="TaxCatchAll" ma:showField="CatchAllData" ma:web="fe7f5b94-830e-4452-bfd5-53bd544a7fe6">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element name="j169e817e0ee4eb8974e6fc4a2762909" ma:index="26" nillable="true" ma:taxonomy="true" ma:internalName="j169e817e0ee4eb8974e6fc4a2762909" ma:taxonomyFieldName="CriticalForLongTermRetention" ma:displayName="Critical for long-term retention?" ma:default="" ma:fieldId="{3169e817-e0ee-4eb8-974e-6fc4a2762909}" ma:sspId="73f51738-d318-4883-9d64-4f0bd0ccc55e" ma:termSetId="59f85175-3dbf-4592-9c1d-453af9da4e8b" ma:anchorId="00000000-0000-0000-0000-000000000000" ma:open="false" ma:isKeyword="false">
      <xsd:complexType>
        <xsd:sequence>
          <xsd:element ref="pc:Terms" minOccurs="0" maxOccurs="1"/>
        </xsd:sequence>
      </xsd:complexType>
    </xsd:element>
    <xsd:element name="j048a4f9aaad4a8990a1d5e5f53cb451" ma:index="28" nillable="true" ma:taxonomy="true" ma:internalName="j048a4f9aaad4a8990a1d5e5f53cb451" ma:taxonomyFieldName="SystemDTAC" ma:displayName="System-DT-AC" ma:default="" ma:fieldId="{3048a4f9-aaad-4a89-90a1-d5e5f53cb451}" ma:sspId="73f51738-d318-4883-9d64-4f0bd0ccc55e" ma:termSetId="1e3381f3-a35f-499a-9a3c-017e5423e0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5ee2df5-afd9-401a-8ba1-c962798a1ca6" elementFormDefault="qualified">
    <xsd:import namespace="http://schemas.microsoft.com/office/2006/documentManagement/types"/>
    <xsd:import namespace="http://schemas.microsoft.com/office/infopath/2007/PartnerControls"/>
    <xsd:element name="MediaServiceFastMetadata" ma:index="30" nillable="true" ma:displayName="MediaServiceFastMetadata" ma:hidden="true" ma:internalName="MediaServiceFastMetadata" ma:readOnly="true">
      <xsd:simpleType>
        <xsd:restriction base="dms:Note"/>
      </xsd:simpleType>
    </xsd:element>
    <xsd:element name="MediaServiceMetadata" ma:index="33" nillable="true" ma:displayName="MediaServiceMetadata" ma:hidden="true" ma:internalName="MediaServiceMetadata" ma:readOnly="true">
      <xsd:simpleType>
        <xsd:restriction base="dms:Note"/>
      </xsd:simpleType>
    </xsd:element>
    <xsd:element name="Year" ma:index="35" nillable="true" ma:displayName="Year" ma:description="Year document was created." ma:format="Dropdown" ma:internalName="Year">
      <xsd:simpleType>
        <xsd:restriction base="dms:Choice">
          <xsd:enumeration value="2019"/>
          <xsd:enumeration value="2020"/>
          <xsd:enumeration value="2021"/>
        </xsd:restriction>
      </xsd:simpleType>
    </xsd:element>
    <xsd:element name="Workstream" ma:index="36" nillable="true" ma:displayName="Workstream" ma:description="Areas of work." ma:format="Dropdown" ma:internalName="Workstream">
      <xsd:simpleType>
        <xsd:restriction base="dms:Choice">
          <xsd:enumeration value="Trainings"/>
          <xsd:enumeration value="Conferences"/>
        </xsd:restriction>
      </xsd:simpleType>
    </xsd:element>
    <xsd:element name="MediaServiceOCR" ma:index="37" nillable="true" ma:displayName="Extracted Text" ma:internalName="MediaServiceOCR" ma:readOnly="true">
      <xsd:simpleType>
        <xsd:restriction base="dms:Note">
          <xsd:maxLength value="255"/>
        </xsd:restriction>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element name="MediaServiceGenerationTime" ma:index="45" nillable="true" ma:displayName="MediaServiceGenerationTime" ma:hidden="true" ma:internalName="MediaServiceGenerationTime" ma:readOnly="true">
      <xsd:simpleType>
        <xsd:restriction base="dms:Text"/>
      </xsd:simpleType>
    </xsd:element>
    <xsd:element name="MediaServiceEventHashCode" ma:index="46" nillable="true" ma:displayName="MediaServiceEventHashCode" ma:hidden="true" ma:internalName="MediaServiceEventHashCode" ma:readOnly="true">
      <xsd:simpleType>
        <xsd:restriction base="dms:Text"/>
      </xsd:simpleType>
    </xsd:element>
    <xsd:element name="MediaServiceDateTaken" ma:index="47" nillable="true" ma:displayName="MediaServiceDateTaken" ma:hidden="true" ma:internalName="MediaServiceDateTaken" ma:readOnly="true">
      <xsd:simpleType>
        <xsd:restriction base="dms:Text"/>
      </xsd:simpleType>
    </xsd:element>
    <xsd:element name="MediaLengthInSeconds" ma:index="48" nillable="true" ma:displayName="Length (seconds)" ma:internalName="MediaLengthInSeconds" ma:readOnly="true">
      <xsd:simpleType>
        <xsd:restriction base="dms:Unknown"/>
      </xsd:simpleType>
    </xsd:element>
    <xsd:element name="lcf76f155ced4ddcb4097134ff3c332f" ma:index="50" nillable="true" ma:taxonomy="true" ma:internalName="lcf76f155ced4ddcb4097134ff3c332f" ma:taxonomyFieldName="MediaServiceImageTags" ma:displayName="Image Tags" ma:readOnly="false" ma:fieldId="{5cf76f15-5ced-4ddc-b409-7134ff3c332f}" ma:taxonomyMulti="true" ma:sspId="73f51738-d318-4883-9d64-4f0bd0ccc55e" ma:termSetId="09814cd3-568e-fe90-9814-8d621ff8fb84" ma:anchorId="fba54fb3-c3e1-fe81-a776-ca4b69148c4d" ma:open="true" ma:isKeyword="false">
      <xsd:complexType>
        <xsd:sequence>
          <xsd:element ref="pc:Terms" minOccurs="0" maxOccurs="1"/>
        </xsd:sequence>
      </xsd:complexType>
    </xsd:element>
    <xsd:element name="MediaServiceLocation" ma:index="5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7f5b94-830e-4452-bfd5-53bd544a7fe6" elementFormDefault="qualified">
    <xsd:import namespace="http://schemas.microsoft.com/office/2006/documentManagement/types"/>
    <xsd:import namespace="http://schemas.microsoft.com/office/infopath/2007/PartnerControls"/>
    <xsd:element name="TaxKeywordTaxHTField" ma:index="32"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emaphoreItemMetadata" ma:index="40" nillable="true" ma:displayName="Semaphore Status" ma:hidden="true" ma:internalName="SemaphoreItemMetadata">
      <xsd:simpleType>
        <xsd:restriction base="dms:Note"/>
      </xsd:simpleType>
    </xsd:element>
    <xsd:element name="SharedWithUsers" ma:index="4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73f51738-d318-4883-9d64-4f0bd0ccc55e" ContentTypeId="0x0101009BA85F8052A6DA4FA3E31FF9F74C6970"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file>

<file path=customXml/item6.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A0B14CAF-1768-4E20-8CC2-2E2B6B72ED6A}">
  <ds:schemaRefs>
    <ds:schemaRef ds:uri="http://schemas.microsoft.com/office/2006/metadata/properties"/>
    <ds:schemaRef ds:uri="http://schemas.microsoft.com/office/infopath/2007/PartnerControls"/>
    <ds:schemaRef ds:uri="ca283e0b-db31-4043-a2ef-b80661bf084a"/>
    <ds:schemaRef ds:uri="a5ee2df5-afd9-401a-8ba1-c962798a1ca6"/>
    <ds:schemaRef ds:uri="http://schemas.microsoft.com/sharepoint.v3"/>
    <ds:schemaRef ds:uri="fe7f5b94-830e-4452-bfd5-53bd544a7fe6"/>
    <ds:schemaRef ds:uri="http://schemas.microsoft.com/sharepoint/v4"/>
  </ds:schemaRefs>
</ds:datastoreItem>
</file>

<file path=customXml/itemProps2.xml><?xml version="1.0" encoding="utf-8"?>
<ds:datastoreItem xmlns:ds="http://schemas.openxmlformats.org/officeDocument/2006/customXml" ds:itemID="{CB8CF3E5-FEC5-4516-B17A-04349FD126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a283e0b-db31-4043-a2ef-b80661bf084a"/>
    <ds:schemaRef ds:uri="http://schemas.microsoft.com/sharepoint.v3"/>
    <ds:schemaRef ds:uri="a5ee2df5-afd9-401a-8ba1-c962798a1ca6"/>
    <ds:schemaRef ds:uri="fe7f5b94-830e-4452-bfd5-53bd544a7fe6"/>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B7BA17-6225-404A-BAD9-933E0A81F976}">
  <ds:schemaRefs>
    <ds:schemaRef ds:uri="Microsoft.SharePoint.Taxonomy.ContentTypeSync"/>
  </ds:schemaRefs>
</ds:datastoreItem>
</file>

<file path=customXml/itemProps4.xml><?xml version="1.0" encoding="utf-8"?>
<ds:datastoreItem xmlns:ds="http://schemas.openxmlformats.org/officeDocument/2006/customXml" ds:itemID="{CABD9EC4-B452-4026-9347-CAB8B07F14B3}">
  <ds:schemaRefs>
    <ds:schemaRef ds:uri="http://schemas.microsoft.com/sharepoint/v3/contenttype/forms"/>
  </ds:schemaRefs>
</ds:datastoreItem>
</file>

<file path=customXml/itemProps5.xml><?xml version="1.0" encoding="utf-8"?>
<ds:datastoreItem xmlns:ds="http://schemas.openxmlformats.org/officeDocument/2006/customXml" ds:itemID="{D989E1B4-BA71-429E-9DB5-DD8FD217F5BA}">
  <ds:schemaRefs>
    <ds:schemaRef ds:uri="http://schemas.microsoft.com/sharepoint/events"/>
  </ds:schemaRefs>
</ds:datastoreItem>
</file>

<file path=customXml/itemProps6.xml><?xml version="1.0" encoding="utf-8"?>
<ds:datastoreItem xmlns:ds="http://schemas.openxmlformats.org/officeDocument/2006/customXml" ds:itemID="{BFCC3175-6924-4D05-89A6-5DEFC6320F36}">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Guide de l’utilisateur</vt:lpstr>
      <vt:lpstr>Notes</vt:lpstr>
      <vt:lpstr>Résumé</vt:lpstr>
      <vt:lpstr>Possibilités d’éducation</vt:lpstr>
      <vt:lpstr>Normes et pratiques de genre</vt:lpstr>
      <vt:lpstr>Institutions extérieures à l’éd</vt:lpstr>
      <vt:lpstr>Lois et politiques éducatives</vt:lpstr>
      <vt:lpstr>Système éducatif</vt:lpstr>
      <vt:lpstr>Résultats d'éducation</vt:lpstr>
      <vt:lpstr>Résumé!Print_Area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Eline</dc:creator>
  <cp:keywords/>
  <dc:description/>
  <cp:lastModifiedBy>Eline Versluys</cp:lastModifiedBy>
  <cp:revision/>
  <dcterms:created xsi:type="dcterms:W3CDTF">2020-11-02T12:47:44Z</dcterms:created>
  <dcterms:modified xsi:type="dcterms:W3CDTF">2023-01-26T12:11:39Z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0x0101009BA85F8052A6DA4FA3E31FF9F74C69700093DA9C1863F37D4886CD2BFF43BBEFD8</vt:lpwstr>
  </property>
  <property fmtid="{D5CDD505-2E9C-101B-9397-08002B2CF9AE}" pid="3" name="OfficeDivision">
    <vt:lpwstr>240;#Cheat Sheet|9faa32cf-ee07-4932-bcff-598572ac6394</vt:lpwstr>
  </property>
  <property fmtid="{D5CDD505-2E9C-101B-9397-08002B2CF9AE}" pid="4" name="TaxKeyword">
    <vt:lpwstr/>
  </property>
  <property fmtid="{D5CDD505-2E9C-101B-9397-08002B2CF9AE}" pid="5" name="SystemDTAC">
    <vt:lpwstr/>
  </property>
  <property fmtid="{D5CDD505-2E9C-101B-9397-08002B2CF9AE}" pid="6" name="Topic">
    <vt:lpwstr/>
  </property>
  <property fmtid="{D5CDD505-2E9C-101B-9397-08002B2CF9AE}" pid="7" name="CriticalForLongTermRetention">
    <vt:lpwstr/>
  </property>
  <property fmtid="{D5CDD505-2E9C-101B-9397-08002B2CF9AE}" pid="8" name="DocumentType">
    <vt:lpwstr/>
  </property>
  <property fmtid="{D5CDD505-2E9C-101B-9397-08002B2CF9AE}" pid="9" name="GeographicScope">
    <vt:lpwstr/>
  </property>
  <property fmtid="{D5CDD505-2E9C-101B-9397-08002B2CF9AE}" pid="10" name="MediaServiceImageTags">
    <vt:lpwstr/>
  </property>
</Properties>
</file>