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Users/jaloud/Desktop/UNICEF GCI /GES Toolkit /Tchad /"/>
    </mc:Choice>
  </mc:AlternateContent>
  <xr:revisionPtr revIDLastSave="0" documentId="13_ncr:1_{E564241E-B959-554D-B560-6CD5B08872F0}" xr6:coauthVersionLast="47" xr6:coauthVersionMax="47" xr10:uidLastSave="{00000000-0000-0000-0000-000000000000}"/>
  <bookViews>
    <workbookView xWindow="0" yWindow="500" windowWidth="28800" windowHeight="16260" activeTab="2" xr2:uid="{A111A28D-4CF5-4CA9-A5C0-EE0EFC79A6A9}"/>
  </bookViews>
  <sheets>
    <sheet name="User Guide" sheetId="13" r:id="rId1"/>
    <sheet name="Scores" sheetId="11" r:id="rId2"/>
    <sheet name="Summary" sheetId="12" r:id="rId3"/>
    <sheet name="Education Opportunities" sheetId="1" r:id="rId4"/>
    <sheet name="Gender Norms &amp; Practices" sheetId="4" r:id="rId5"/>
    <sheet name="Institutions Outside Education" sheetId="5" r:id="rId6"/>
    <sheet name="Education Laws &amp; Policies" sheetId="7" r:id="rId7"/>
    <sheet name="Education System" sheetId="8" r:id="rId8"/>
    <sheet name="Education Outcomes" sheetId="10" r:id="rId9"/>
  </sheets>
  <definedNames>
    <definedName name="_xlnm.Print_Area" localSheetId="2">Summary!$A$1:$I$26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7" i="8" l="1"/>
  <c r="S8" i="8"/>
  <c r="S9" i="8"/>
  <c r="S10" i="8"/>
  <c r="S11" i="8"/>
  <c r="S12" i="8"/>
  <c r="R7" i="8"/>
  <c r="R8" i="8"/>
  <c r="R9" i="8"/>
  <c r="R10" i="8"/>
  <c r="R11" i="8"/>
  <c r="R12" i="8"/>
  <c r="Q7" i="8"/>
  <c r="Q8" i="8"/>
  <c r="Q9" i="8"/>
  <c r="Q10" i="8"/>
  <c r="Q11" i="8"/>
  <c r="Q12" i="8"/>
  <c r="S6" i="8"/>
  <c r="R6" i="8"/>
  <c r="Q6" i="8"/>
  <c r="S5" i="8"/>
  <c r="M7" i="12" s="1"/>
  <c r="R5" i="8"/>
  <c r="L7" i="12" s="1"/>
  <c r="Q5" i="8"/>
  <c r="K7" i="12" s="1"/>
  <c r="M5" i="7"/>
  <c r="N6" i="12" s="1"/>
  <c r="L5" i="7"/>
  <c r="M6" i="12" s="1"/>
  <c r="J5" i="7"/>
  <c r="K6" i="12" s="1"/>
  <c r="R5" i="1" l="1"/>
  <c r="R6" i="1"/>
  <c r="R7" i="1"/>
  <c r="R8" i="1"/>
  <c r="R9" i="1"/>
  <c r="R10" i="1"/>
  <c r="R11" i="1"/>
  <c r="Q5" i="1"/>
  <c r="Q6" i="1"/>
  <c r="Q7" i="1"/>
  <c r="Q8" i="1"/>
  <c r="Q9" i="1"/>
  <c r="Q10" i="1"/>
  <c r="Q11" i="1"/>
  <c r="P5" i="1"/>
  <c r="P6" i="1"/>
  <c r="P7" i="1"/>
  <c r="P8" i="1"/>
  <c r="P9" i="1"/>
  <c r="P10" i="1"/>
  <c r="P11" i="1"/>
  <c r="O5" i="1"/>
  <c r="O6" i="1"/>
  <c r="O7" i="1"/>
  <c r="O8" i="1"/>
  <c r="O9" i="1"/>
  <c r="O10" i="1"/>
  <c r="O11" i="1"/>
  <c r="J4" i="10"/>
  <c r="M8" i="12" s="1"/>
  <c r="I4" i="10"/>
  <c r="L8" i="12" s="1"/>
  <c r="K4" i="10"/>
  <c r="N8" i="12" s="1"/>
  <c r="H4" i="10"/>
  <c r="K8" i="12" s="1"/>
  <c r="T6" i="8"/>
  <c r="T7" i="8"/>
  <c r="T8" i="8"/>
  <c r="T9" i="8"/>
  <c r="T10" i="8"/>
  <c r="T11" i="8"/>
  <c r="T12" i="8"/>
  <c r="T5" i="8"/>
  <c r="N7" i="12" s="1"/>
  <c r="K5" i="7"/>
  <c r="L6" i="12" s="1"/>
  <c r="L5" i="5"/>
  <c r="N5" i="12" s="1"/>
  <c r="K5" i="5"/>
  <c r="M5" i="12" s="1"/>
  <c r="J5" i="5"/>
  <c r="L5" i="12" s="1"/>
  <c r="I5" i="5"/>
  <c r="K5" i="12" s="1"/>
  <c r="K4" i="4"/>
  <c r="N4" i="12" s="1"/>
  <c r="J4" i="4"/>
  <c r="M4" i="12" s="1"/>
  <c r="I4" i="4"/>
  <c r="L4" i="12" s="1"/>
  <c r="H4" i="4"/>
  <c r="K4" i="12" s="1"/>
  <c r="R4" i="1" l="1"/>
  <c r="N3" i="12" s="1"/>
  <c r="Q4" i="1"/>
  <c r="M3" i="12" s="1"/>
  <c r="P4" i="1"/>
  <c r="L3" i="12" s="1"/>
  <c r="O4" i="1"/>
  <c r="K3" i="12" s="1"/>
</calcChain>
</file>

<file path=xl/sharedStrings.xml><?xml version="1.0" encoding="utf-8"?>
<sst xmlns="http://schemas.openxmlformats.org/spreadsheetml/2006/main" count="641" uniqueCount="278">
  <si>
    <t xml:space="preserve">Gender Equality in Education Snapshot (GES) User Guide </t>
  </si>
  <si>
    <r>
      <rPr>
        <b/>
        <sz val="12"/>
        <color theme="1"/>
        <rFont val="Calibri"/>
        <family val="2"/>
        <scheme val="minor"/>
      </rPr>
      <t>General guideline</t>
    </r>
    <r>
      <rPr>
        <sz val="12"/>
        <color theme="1"/>
        <rFont val="Calibri"/>
        <family val="2"/>
        <scheme val="minor"/>
      </rPr>
      <t xml:space="preserve">: For every indicator, select the most recent available data. Insert the data in the corresponding tab in this file or choose from the drop-down menu. </t>
    </r>
  </si>
  <si>
    <t>Area</t>
  </si>
  <si>
    <t>N°</t>
  </si>
  <si>
    <t>Indicator</t>
  </si>
  <si>
    <t>Source</t>
  </si>
  <si>
    <t>Comments</t>
  </si>
  <si>
    <t>Education Opportunities</t>
  </si>
  <si>
    <t>1.1.1</t>
  </si>
  <si>
    <t xml:space="preserve">Gross enrolment rate in (a) pre-primary education and (b) early childhood educational development, adjusted gender parity index  </t>
  </si>
  <si>
    <t>UIS SDG 4 dataset</t>
  </si>
  <si>
    <t>1.1.2</t>
  </si>
  <si>
    <t>Gross enrolment rate tertiary education, adjusted gender parity index</t>
  </si>
  <si>
    <t>1.1.3</t>
  </si>
  <si>
    <t>Completion rate primary education, adjusted gender parity index</t>
  </si>
  <si>
    <t>If completion rate is not available, consider including Gross Intake Ratio (GIR) to the last grade of primary education</t>
  </si>
  <si>
    <t>1.1.4</t>
  </si>
  <si>
    <t>Completion rate lower secondary education, adjusted gender parity index</t>
  </si>
  <si>
    <t>If completion rate is not available, consider including Gross Intake Ratio (GIR) to the last grade of lower secondary education</t>
  </si>
  <si>
    <t>1.1.5</t>
  </si>
  <si>
    <t>Completion rate upper secondary education, adjusted parity index</t>
  </si>
  <si>
    <t>If completion rate is not available, consider including Gross Intake Ratio (GIR) to the last grade of upper secondary education</t>
  </si>
  <si>
    <t>1.1.6</t>
  </si>
  <si>
    <t>Participation rate in technical and vocational programs (15 to 24-year-olds), adjusted gender parity index</t>
  </si>
  <si>
    <t>1.2.1</t>
  </si>
  <si>
    <t xml:space="preserve">Proportion of children achieving at least a minimum proficiency level in reading at the end of primary education, adjusted gender parity index </t>
  </si>
  <si>
    <t>If possible consult data from national learning assessments, examination results and/or MICS surveys</t>
  </si>
  <si>
    <t>World Bank Learning Poverty dataset</t>
  </si>
  <si>
    <t>1.2.2</t>
  </si>
  <si>
    <t xml:space="preserve">Proportion of children achieving at least a minimum proficiency level in mathematics at the end of primary education, adjusted  gender parity index </t>
  </si>
  <si>
    <t>1.2.3</t>
  </si>
  <si>
    <t xml:space="preserve">Proportion of children achieving at least a minimum proficiency level in reading at the end of lower secondary education, adjusted gender parity index </t>
  </si>
  <si>
    <t>1.2.4</t>
  </si>
  <si>
    <t xml:space="preserve">Proportion of children achieving at least a minimum proficiency level in mathematics at the end of lower secondary education, adjusted gender parity index </t>
  </si>
  <si>
    <t>1.2.5</t>
  </si>
  <si>
    <t>Adult literacy rate (population 15+), adjusted gender parity index</t>
  </si>
  <si>
    <t>Gender Norms &amp; Practices</t>
  </si>
  <si>
    <t>Percentage of women aged 15-49 years who consider a husband to be justified in hitting or beating his wife for at least one of the specified reasons, i.e. if his wife burns the food, argues with him, goes out without telling him, neglects the children or refuses sexual relations</t>
  </si>
  <si>
    <t>OECD</t>
  </si>
  <si>
    <t xml:space="preserve">Percentage of adolescents aged 10–14 years who, during the reference week, spent at least 21 hours on unpaid household services, adjusted gender parity index </t>
  </si>
  <si>
    <t>GEMR 2020 Gender Report</t>
  </si>
  <si>
    <t>Percentage of women aged 20 to 24 married or in union before age 18</t>
  </si>
  <si>
    <t>UNICEF</t>
  </si>
  <si>
    <t>Percentage of women aged 20 to 24 who gave birth before age 18</t>
  </si>
  <si>
    <t>Institutions Outside Education</t>
  </si>
  <si>
    <t>Social Institutions and Gender Index level of gender discrimination (SIGI 2019 category)</t>
  </si>
  <si>
    <t>Did the country ratify the Convention on the Elimination of all forms of Discrimination Against Women (CEDAW)? Has the country included any reservations on some articles?</t>
  </si>
  <si>
    <t>UNESCO HER Atlas map 2</t>
  </si>
  <si>
    <t xml:space="preserve">Is the legal age of marriage for girls below 18? If it is above 18, are there exceptions possible? </t>
  </si>
  <si>
    <t>UNESCO HER Atlas map 9</t>
  </si>
  <si>
    <r>
      <t>I</t>
    </r>
    <r>
      <rPr>
        <sz val="11"/>
        <color theme="1"/>
        <rFont val="Calibri"/>
        <family val="2"/>
        <scheme val="minor"/>
      </rPr>
      <t>s the country classified as high-intensity or medium-intensity conflict according to the World Bank FY23 classification</t>
    </r>
    <r>
      <rPr>
        <sz val="11"/>
        <color rgb="FF000000"/>
        <rFont val="Calibri"/>
        <family val="2"/>
        <scheme val="minor"/>
      </rPr>
      <t xml:space="preserve">? </t>
    </r>
  </si>
  <si>
    <t xml:space="preserve">World Bank </t>
  </si>
  <si>
    <t xml:space="preserve">Eduation Laws &amp; Policies </t>
  </si>
  <si>
    <t>Did the country ratify the Convention Against Discrimination in Education (CADE)?</t>
  </si>
  <si>
    <t>UNESCO HER Atlas map 1</t>
  </si>
  <si>
    <t xml:space="preserve">Did the country endorse the Safe Schools Declaration? </t>
  </si>
  <si>
    <t>Global Coalition to Protect Education from Attack</t>
  </si>
  <si>
    <t xml:space="preserve">Does the constitution explicitly guarantee the right to education without discrimination based on sex/gender?  </t>
  </si>
  <si>
    <t>UNESCO HER Atlas map 3</t>
  </si>
  <si>
    <t xml:space="preserve">Does the legal framework guarantee 9+ years of free and compulsory public education for all? </t>
  </si>
  <si>
    <t>UNESCO HER Atlas map 5</t>
  </si>
  <si>
    <t xml:space="preserve">Answer options: (1) yes 9+ years of free and compulsory education are guaranteed, (2) 9+ years of education are free but not compulsory, (3) 9+ years of education are not free, tuition is reported. </t>
  </si>
  <si>
    <t>World Policy Analysis Center</t>
  </si>
  <si>
    <t xml:space="preserve">Is the Education Sector Plan gender-responsive?  </t>
  </si>
  <si>
    <t>GPE: girls’ education and gender in Education Sector Plans</t>
  </si>
  <si>
    <t xml:space="preserve">If the country isn't included in the GPE assessment cited in the sources, assess the gender-responsiveness of the ESP according to the following 3 criteria: (1) availability of gender-disaggregated statistical data, (2) analysis of barriers to girls’ education, (3) implementation of specific strategies for girls’ education (including gender mainstreaming strategies). When at least 2 criteria are met, the ESP is gender-responsive. When only one criterion is met, the ESP is slightly gender-responsive. When no criteria are met, the ESP is not gender-responsive. </t>
  </si>
  <si>
    <t xml:space="preserve">Has a gender audit of the Ministry of Education been conducted in the past 5 years? </t>
  </si>
  <si>
    <t xml:space="preserve">Answers: (1) yes, (2) no. </t>
  </si>
  <si>
    <t>Education System</t>
  </si>
  <si>
    <t>5.1.1</t>
  </si>
  <si>
    <t>Percentage of female teachers in primary education</t>
  </si>
  <si>
    <t xml:space="preserve">UIS: national monitoring database </t>
  </si>
  <si>
    <t>5.1.2</t>
  </si>
  <si>
    <t>Percentage of female teachers in secondary education</t>
  </si>
  <si>
    <t>5.1.3</t>
  </si>
  <si>
    <t>Percentage of female head teachers in primary education</t>
  </si>
  <si>
    <t>Assess the percentage of female head teachers within the following ranges: (1) less than 20%, (2) between 20% and 50%, (3) more than 50%.</t>
  </si>
  <si>
    <t>5.1.4</t>
  </si>
  <si>
    <t>Percentage of female head teachers in secondary education</t>
  </si>
  <si>
    <t>5.1.5</t>
  </si>
  <si>
    <r>
      <t xml:space="preserve">To what extent are gender concepts and gender-sensitive pedagogy included in teachers’ professional development programs? </t>
    </r>
    <r>
      <rPr>
        <sz val="11"/>
        <color rgb="FFFF0000"/>
        <rFont val="Calibri"/>
        <family val="2"/>
        <scheme val="minor"/>
      </rPr>
      <t xml:space="preserve"> </t>
    </r>
  </si>
  <si>
    <t>Assess within the following ranges: (1) gender concepts are not included in teachers' professional development, (2) gender concept are included and teachers are being trained at a small scale (pilot phase), (3) gender concepts are included and teachers are being trained at a large scale.</t>
  </si>
  <si>
    <t>5.1.6</t>
  </si>
  <si>
    <t xml:space="preserve">To what extent is disability-inclusive education included in teachers’ professional development programs?  </t>
  </si>
  <si>
    <t>Assess within the following ranges: (1) disability-inclusive education is not included in teachers' professional development, (2) disability-inclusive education is included and teachers are being trained at a small scale (pilot phase), (3) disability-inclusive education is included and teachers are being trained at a large scale.</t>
  </si>
  <si>
    <t>5.1.7</t>
  </si>
  <si>
    <t>How many of the following subjects does the curriculum address in a clear and explicit way, using a life skills approach?:</t>
  </si>
  <si>
    <t xml:space="preserve">Assess within the following ranges: (1) the curriculum addresses 0 to 2 of these subjects, (2) 2 to 5 of these subjects, (3) all 6 subjects. </t>
  </si>
  <si>
    <t>- The influence of gender norms on students’ choices regarding   sexuality</t>
  </si>
  <si>
    <t>- Correct and efficient use of condoms</t>
  </si>
  <si>
    <t>- How to purchase and use different types of anticonception</t>
  </si>
  <si>
    <t>- How to avoid unwanted sexual intercourse</t>
  </si>
  <si>
    <t>- How to use sexual and reproductive health services</t>
  </si>
  <si>
    <t xml:space="preserve">- The risks of violence, abuse and sexual harassment on internet and social media </t>
  </si>
  <si>
    <t>5.1.8</t>
  </si>
  <si>
    <t xml:space="preserve">Has a gender review of the curriculum/teaching &amp; learning materials been conducted in the past 5 years? </t>
  </si>
  <si>
    <t>5.2.1</t>
  </si>
  <si>
    <t>Percentage of primary schools with single-sex basic sanitation facilities</t>
  </si>
  <si>
    <t>5.2.2</t>
  </si>
  <si>
    <t>Percentage of lower secondary schools with single-sex basic sanitation facilities</t>
  </si>
  <si>
    <t>5.2.3</t>
  </si>
  <si>
    <t>Percentage of schools that have developed and put into practice a code of conduct with reference to SRGBV</t>
  </si>
  <si>
    <t xml:space="preserve">Assess within the following ranges: (1) less than 30% (2) between 30% and 70% (3) more than 70%. </t>
  </si>
  <si>
    <t xml:space="preserve">Education Outcomes </t>
  </si>
  <si>
    <t>Female labor force participation rate of the population aged 15 and over</t>
  </si>
  <si>
    <t>UNDP</t>
  </si>
  <si>
    <t xml:space="preserve">Proportion of seats held by women in national parliaments </t>
  </si>
  <si>
    <t>Proportion of women aged 15–49 years who make their own informed decisions regarding sexual relations, contraceptive use and reproductive health care</t>
  </si>
  <si>
    <t>World Bank</t>
  </si>
  <si>
    <t xml:space="preserve">Scoring Methodology  </t>
  </si>
  <si>
    <t>Score</t>
  </si>
  <si>
    <t>GER early childhood, GPI</t>
  </si>
  <si>
    <t>between 0.95 and 1.05</t>
  </si>
  <si>
    <t>between 0.85 and 0.95; between 1.05 and 1.15</t>
  </si>
  <si>
    <t>below 0.85; above 1.15</t>
  </si>
  <si>
    <t>high gender equality</t>
  </si>
  <si>
    <t>GER tertiary, GPI</t>
  </si>
  <si>
    <t>medium gender equality</t>
  </si>
  <si>
    <t>Completion rate primary, GPI</t>
  </si>
  <si>
    <t>low gender equality</t>
  </si>
  <si>
    <t>Completion rate lower secondary, GPI</t>
  </si>
  <si>
    <t>no data available</t>
  </si>
  <si>
    <t>Completion rate upper secondary, GPI</t>
  </si>
  <si>
    <t>Participation technical &amp; vocational, GPI</t>
  </si>
  <si>
    <t>Reading proficiency primary, GPI</t>
  </si>
  <si>
    <t>Math proficiency primary, GPI</t>
  </si>
  <si>
    <t>Reading proficiency lower secondary, GPI</t>
  </si>
  <si>
    <t xml:space="preserve">Math proficiency lower secondary, GPI </t>
  </si>
  <si>
    <t>Adult literacy, GPI</t>
  </si>
  <si>
    <t>between 0.85 and 1.15</t>
  </si>
  <si>
    <t>between 0.70 and 0.85; between 1.15 and 1.30</t>
  </si>
  <si>
    <t>below 0.85; above 1.30</t>
  </si>
  <si>
    <t>Attitudes to violence</t>
  </si>
  <si>
    <t>below 10%</t>
  </si>
  <si>
    <t>between 10% and 50%</t>
  </si>
  <si>
    <t>above 50%</t>
  </si>
  <si>
    <t>Adolescent household chores, GPI</t>
  </si>
  <si>
    <t>between 0.90 and 1.10</t>
  </si>
  <si>
    <t>between 0.50 and 0.90; between 1.10 and 1.50</t>
  </si>
  <si>
    <t>below 0.50 and above 1.50</t>
  </si>
  <si>
    <t>Child marriage rate</t>
  </si>
  <si>
    <t>between 1% and 25%</t>
  </si>
  <si>
    <t>above 25%</t>
  </si>
  <si>
    <t>Early childbearing rate</t>
  </si>
  <si>
    <t>between 10% and 40%</t>
  </si>
  <si>
    <t>above 40%</t>
  </si>
  <si>
    <t>SIGI score</t>
  </si>
  <si>
    <t>low</t>
  </si>
  <si>
    <t>medium</t>
  </si>
  <si>
    <t xml:space="preserve">high/very high </t>
  </si>
  <si>
    <t xml:space="preserve">CEDAW </t>
  </si>
  <si>
    <t>ratified without reservations</t>
  </si>
  <si>
    <t>ratified with reservations</t>
  </si>
  <si>
    <t xml:space="preserve">not ratified </t>
  </si>
  <si>
    <t xml:space="preserve">Law child marriage </t>
  </si>
  <si>
    <t>no</t>
  </si>
  <si>
    <t xml:space="preserve">yes with consent </t>
  </si>
  <si>
    <t xml:space="preserve">yes </t>
  </si>
  <si>
    <t xml:space="preserve">Conflict </t>
  </si>
  <si>
    <t>CADE</t>
  </si>
  <si>
    <t>yes</t>
  </si>
  <si>
    <t xml:space="preserve">no </t>
  </si>
  <si>
    <t xml:space="preserve">Safe Schools Declaration </t>
  </si>
  <si>
    <t xml:space="preserve">Constitution </t>
  </si>
  <si>
    <t xml:space="preserve">Free &amp; compulsory education </t>
  </si>
  <si>
    <t xml:space="preserve">free &amp; compulsory </t>
  </si>
  <si>
    <t>free but not compulsory</t>
  </si>
  <si>
    <t>not free (tuition reported)</t>
  </si>
  <si>
    <t>ESP</t>
  </si>
  <si>
    <t xml:space="preserve">slightly </t>
  </si>
  <si>
    <t>Education system</t>
  </si>
  <si>
    <t>Female teachers primary</t>
  </si>
  <si>
    <t>equal or above 50%</t>
  </si>
  <si>
    <t>between 20% and 50%</t>
  </si>
  <si>
    <t>below 20%</t>
  </si>
  <si>
    <t>Female teachers secondary</t>
  </si>
  <si>
    <t>Female head teachers primary</t>
  </si>
  <si>
    <t xml:space="preserve">Female head teachers secondary </t>
  </si>
  <si>
    <t xml:space="preserve">Teacher gender training </t>
  </si>
  <si>
    <t>implemented at scale</t>
  </si>
  <si>
    <t xml:space="preserve">pilot phase </t>
  </si>
  <si>
    <t>not included</t>
  </si>
  <si>
    <t>Teacher inclusive education training</t>
  </si>
  <si>
    <t xml:space="preserve">Sexuality education </t>
  </si>
  <si>
    <t>2 to 5</t>
  </si>
  <si>
    <t>0 to 2</t>
  </si>
  <si>
    <t>Gender review curriculum</t>
  </si>
  <si>
    <t>Sanitation primary</t>
  </si>
  <si>
    <t>above 70%</t>
  </si>
  <si>
    <t>between 30% and 70%</t>
  </si>
  <si>
    <t>below 30%</t>
  </si>
  <si>
    <t>Sanitation lower secondary</t>
  </si>
  <si>
    <t>SRGBV code of conduct</t>
  </si>
  <si>
    <t xml:space="preserve">Education outcomes </t>
  </si>
  <si>
    <t>Labor force participation</t>
  </si>
  <si>
    <t>Seats in parliament</t>
  </si>
  <si>
    <t>between 20% and 40%</t>
  </si>
  <si>
    <t>SRH decisions</t>
  </si>
  <si>
    <t>above 80%</t>
  </si>
  <si>
    <t>between 30% and 80%</t>
  </si>
  <si>
    <t>Summary</t>
  </si>
  <si>
    <t>High Equality</t>
  </si>
  <si>
    <t>Medium Equality</t>
  </si>
  <si>
    <t>Low Equality</t>
  </si>
  <si>
    <t>No data</t>
  </si>
  <si>
    <t>Education Laws &amp; Policies</t>
  </si>
  <si>
    <t>EDUCATION OPPORTUNITIES</t>
  </si>
  <si>
    <t>Geographical Area</t>
  </si>
  <si>
    <t>Gross Enrolment Rate Early Childhood Education, GPI</t>
  </si>
  <si>
    <t>Gross Enrolment Rate Tertiary, GPI</t>
  </si>
  <si>
    <t>Completion Rate Primary, GPI</t>
  </si>
  <si>
    <t>Completion Rate Lower Secondary, GPI</t>
  </si>
  <si>
    <t>Completion Rate Upper Secondary, GPI</t>
  </si>
  <si>
    <t>Participation Rate Technical and Vocational, GPI</t>
  </si>
  <si>
    <t xml:space="preserve">Minimum Reading Proficiency end of Primary, GPI </t>
  </si>
  <si>
    <t>Minimum Math Proficiency end of Primary, GPI</t>
  </si>
  <si>
    <t>Minimum Reading Proficiency end of Lower Secondary, GPI</t>
  </si>
  <si>
    <t>Minimum Math Proficiency end of Lower Secondary, GPI</t>
  </si>
  <si>
    <t>Adult Literacy Rate (population 15+), GPI</t>
  </si>
  <si>
    <t>National</t>
  </si>
  <si>
    <t>Rural</t>
  </si>
  <si>
    <t>Urban</t>
  </si>
  <si>
    <t>Geographical region 1</t>
  </si>
  <si>
    <t>Geographical region 2</t>
  </si>
  <si>
    <t>Geographical region 3</t>
  </si>
  <si>
    <t>Geographical region 4</t>
  </si>
  <si>
    <t>Geographical region 5</t>
  </si>
  <si>
    <t>GENDER NORMS &amp; PRACTICES</t>
  </si>
  <si>
    <t>Region</t>
  </si>
  <si>
    <t>Income</t>
  </si>
  <si>
    <t>Women who agree that husband can beat wife (%)</t>
  </si>
  <si>
    <t>Adolescents engagement in household chores, GPI</t>
  </si>
  <si>
    <t>Child marriage rate (%)</t>
  </si>
  <si>
    <t>Early Childbearing rate (%)</t>
  </si>
  <si>
    <t>South Asia</t>
  </si>
  <si>
    <t>Low income</t>
  </si>
  <si>
    <t>Sub-Saharan Africa</t>
  </si>
  <si>
    <t>Lower middle income</t>
  </si>
  <si>
    <t>Latin America &amp; Caribbean</t>
  </si>
  <si>
    <t>Europe &amp; Central Asia</t>
  </si>
  <si>
    <t>Middle East &amp; North Africa</t>
  </si>
  <si>
    <t>East Asia &amp; Pacific</t>
  </si>
  <si>
    <t>INSTITUTIONS OUTSIDE EDUCATION</t>
  </si>
  <si>
    <t>SIGI level of gender discrimination</t>
  </si>
  <si>
    <t>Ratified CEDAW</t>
  </si>
  <si>
    <t xml:space="preserve">Does the law allow children to marry? </t>
  </si>
  <si>
    <t xml:space="preserve">Is the country affected by conflict? </t>
  </si>
  <si>
    <t>EDUCATION LAWS &amp; POLICIES</t>
  </si>
  <si>
    <t>Ratified CADE</t>
  </si>
  <si>
    <t>Endorsed Safe Schools Declaration</t>
  </si>
  <si>
    <t>Constitution explicitly guarantees right to education without discrimination based on sex/gender</t>
  </si>
  <si>
    <t xml:space="preserve">Legal framework guarantees 9+ years of free &amp; compulsory education </t>
  </si>
  <si>
    <t>Gender-responsive ESP</t>
  </si>
  <si>
    <t>MoE gender audit</t>
  </si>
  <si>
    <t>EDUCATION SYSTEM</t>
  </si>
  <si>
    <t>Female teachers primary (%)</t>
  </si>
  <si>
    <t xml:space="preserve">Female teachers secondary (%) </t>
  </si>
  <si>
    <t xml:space="preserve">Female head teachers primary (%) </t>
  </si>
  <si>
    <t>Female head teachers secondary (%)</t>
  </si>
  <si>
    <t>Gender in teacher professional development</t>
  </si>
  <si>
    <t xml:space="preserve">Inclusive Education in teacher professional development </t>
  </si>
  <si>
    <t>Sexuality education subjects in curriculum</t>
  </si>
  <si>
    <t>Gender review of curriculum/teaching materials conducted</t>
  </si>
  <si>
    <t>Primary schools with single-sex basic sanitation facilities (%)</t>
  </si>
  <si>
    <t>Lower secondary schools with single-sex basic sanitation facilities (%)</t>
  </si>
  <si>
    <t>Schools with SRGBV code of conduct (%)</t>
  </si>
  <si>
    <t>..</t>
  </si>
  <si>
    <t>EDUCATION OUTCOMES</t>
  </si>
  <si>
    <t>Female labour force participation rate (%)</t>
  </si>
  <si>
    <t>Proportion of seats held by women in parliament (%)</t>
  </si>
  <si>
    <t>Proportion of women making their own informed SRH decisions (%)</t>
  </si>
  <si>
    <t>high</t>
  </si>
  <si>
    <t>slightly</t>
  </si>
  <si>
    <t>less than 20%</t>
  </si>
  <si>
    <t>pilot phase</t>
  </si>
  <si>
    <t>NA</t>
  </si>
  <si>
    <t xml:space="preserve">In summary, the picture is bleak and all partners recognise the need to redouble efforts for a holistic and intersectoral approach to combat gender inequalities in order to change gender norms and practices in the country, as 77.2% of women accept that a husband has the right to beat his wife, the child marriage rate is over 60% and the rate of early pregnancies is 44%. 
In spite of the political commitment to education laws and policies, and the ratification of international conventions by institutions outside education, it must be recognized that much work remains to be done on educational opportunities to enable girls to have the same chances as boys to continue their education. 
The country also needs to strengthen its education system with 20% female teachers at primary level and less than 8% at secondary level. Encourage the advancement of women and promote gender within it to achieve good educational outcomes, with only 14% of women making informed decisions about SRH themselves. 
Work to improve the rate of women's participation in employment and boost the representation of women in decision-making bodies, even though it should be noted that the proportion of seats held by women in the National Transitional Council is 33.33%. </t>
  </si>
  <si>
    <r>
      <t>This summary provides an overview of the situation of gender equality in and through education in [</t>
    </r>
    <r>
      <rPr>
        <i/>
        <sz val="12"/>
        <color theme="1"/>
        <rFont val="Calibri"/>
        <family val="2"/>
        <scheme val="minor"/>
      </rPr>
      <t>include country name</t>
    </r>
    <r>
      <rPr>
        <sz val="12"/>
        <color theme="1"/>
        <rFont val="Calibri"/>
        <family val="2"/>
        <scheme val="minor"/>
      </rPr>
      <t xml:space="preserve">]. It presents the level of gender (in)equality across 6 key areas: (1) education opportunities, (2) gender norms and practices, (3) institutions outside education, (4) education laws and policies, (5) education system and (6) education outcomes.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</si>
</sst>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31" x14ac:knownFonts="1">
    <font>
      <sz val="11"/>
      <color theme="1"/>
      <name val="Calibri"/>
      <family val="2"/>
      <scheme val="minor"/>
    </font>
    <font>
      <sz val="12"/>
      <color theme="1"/>
      <name val="Calibri"/>
      <family val="2"/>
      <scheme val="minor"/>
    </font>
    <font>
      <sz val="11"/>
      <color theme="1"/>
      <name val="Calibri"/>
      <family val="2"/>
      <scheme val="minor"/>
    </font>
    <font>
      <sz val="10"/>
      <name val="Arial"/>
      <family val="2"/>
    </font>
    <font>
      <sz val="9"/>
      <name val="Verdana"/>
      <family val="2"/>
    </font>
    <font>
      <sz val="9"/>
      <color theme="1"/>
      <name val="Calibri"/>
      <family val="2"/>
      <scheme val="minor"/>
    </font>
    <font>
      <sz val="11"/>
      <color theme="0"/>
      <name val="Verdana"/>
      <family val="2"/>
    </font>
    <font>
      <b/>
      <sz val="11"/>
      <color theme="1"/>
      <name val="Calibri"/>
      <family val="2"/>
      <scheme val="minor"/>
    </font>
    <font>
      <b/>
      <sz val="12"/>
      <color theme="1"/>
      <name val="Calibri"/>
      <family val="2"/>
      <scheme val="minor"/>
    </font>
    <font>
      <sz val="12"/>
      <color theme="1"/>
      <name val="Calibri"/>
      <family val="2"/>
      <scheme val="minor"/>
    </font>
    <font>
      <sz val="10"/>
      <color theme="1"/>
      <name val="Arial"/>
      <family val="2"/>
    </font>
    <font>
      <sz val="10"/>
      <color theme="1"/>
      <name val="Calibri"/>
      <family val="2"/>
      <scheme val="minor"/>
    </font>
    <font>
      <sz val="9"/>
      <color theme="1"/>
      <name val="Verdana"/>
      <family val="2"/>
    </font>
    <font>
      <sz val="9"/>
      <color theme="0"/>
      <name val="Verdana"/>
      <family val="2"/>
    </font>
    <font>
      <sz val="10"/>
      <name val="Calibri"/>
      <family val="2"/>
      <scheme val="minor"/>
    </font>
    <font>
      <b/>
      <sz val="11"/>
      <color theme="0"/>
      <name val="Calibri"/>
      <family val="2"/>
      <scheme val="minor"/>
    </font>
    <font>
      <b/>
      <sz val="13"/>
      <color theme="1"/>
      <name val="Calibri"/>
      <family val="2"/>
      <scheme val="minor"/>
    </font>
    <font>
      <sz val="13"/>
      <color theme="1"/>
      <name val="Calibri"/>
      <family val="2"/>
      <scheme val="minor"/>
    </font>
    <font>
      <sz val="12"/>
      <color indexed="9"/>
      <name val="Calibri"/>
      <family val="2"/>
      <scheme val="minor"/>
    </font>
    <font>
      <sz val="12"/>
      <color theme="0"/>
      <name val="Calibri"/>
      <family val="2"/>
      <scheme val="minor"/>
    </font>
    <font>
      <b/>
      <sz val="12"/>
      <color theme="0"/>
      <name val="Calibri"/>
      <family val="2"/>
      <scheme val="minor"/>
    </font>
    <font>
      <b/>
      <sz val="14"/>
      <color theme="2" tint="-0.749992370372631"/>
      <name val="Calibri"/>
      <family val="2"/>
      <scheme val="minor"/>
    </font>
    <font>
      <sz val="11"/>
      <color rgb="FFFF0000"/>
      <name val="Calibri"/>
      <family val="2"/>
      <scheme val="minor"/>
    </font>
    <font>
      <u/>
      <sz val="11"/>
      <color theme="10"/>
      <name val="Calibri"/>
      <family val="2"/>
      <scheme val="minor"/>
    </font>
    <font>
      <sz val="11"/>
      <color rgb="FF000000"/>
      <name val="Calibri"/>
      <family val="2"/>
    </font>
    <font>
      <sz val="11"/>
      <color rgb="FF000000"/>
      <name val="Calibri"/>
      <family val="2"/>
      <scheme val="minor"/>
    </font>
    <font>
      <b/>
      <sz val="20"/>
      <color theme="1"/>
      <name val="Calibri"/>
      <family val="2"/>
      <scheme val="minor"/>
    </font>
    <font>
      <b/>
      <sz val="20"/>
      <name val="Calibri"/>
      <family val="2"/>
      <scheme val="minor"/>
    </font>
    <font>
      <sz val="20"/>
      <name val="Calibri"/>
      <family val="2"/>
      <scheme val="minor"/>
    </font>
    <font>
      <sz val="20"/>
      <color theme="1"/>
      <name val="Calibri"/>
      <family val="2"/>
      <scheme val="minor"/>
    </font>
    <font>
      <i/>
      <sz val="12"/>
      <color theme="1"/>
      <name val="Calibri"/>
      <family val="2"/>
      <scheme val="minor"/>
    </font>
  </fonts>
  <fills count="16">
    <fill>
      <patternFill patternType="none"/>
    </fill>
    <fill>
      <patternFill patternType="gray125"/>
    </fill>
    <fill>
      <patternFill patternType="solid">
        <fgColor rgb="FF00A1E3"/>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s>
  <cellStyleXfs count="4">
    <xf numFmtId="0" fontId="0" fillId="0" borderId="0"/>
    <xf numFmtId="0" fontId="3" fillId="0" borderId="0"/>
    <xf numFmtId="0" fontId="2" fillId="0" borderId="0"/>
    <xf numFmtId="0" fontId="23" fillId="0" borderId="0" applyNumberFormat="0" applyFill="0" applyBorder="0" applyAlignment="0" applyProtection="0"/>
  </cellStyleXfs>
  <cellXfs count="147">
    <xf numFmtId="0" fontId="0" fillId="0" borderId="0" xfId="0"/>
    <xf numFmtId="0" fontId="2" fillId="0" borderId="0" xfId="0" applyFont="1"/>
    <xf numFmtId="0" fontId="5" fillId="0" borderId="0" xfId="0" applyFont="1"/>
    <xf numFmtId="0" fontId="6" fillId="3" borderId="1" xfId="0" applyFont="1" applyFill="1" applyBorder="1" applyAlignment="1">
      <alignment horizontal="center" vertical="center"/>
    </xf>
    <xf numFmtId="0" fontId="0" fillId="0" borderId="1" xfId="0" applyBorder="1"/>
    <xf numFmtId="0" fontId="0" fillId="4" borderId="1" xfId="0" applyFill="1" applyBorder="1"/>
    <xf numFmtId="0" fontId="0" fillId="5" borderId="1" xfId="0" applyFill="1" applyBorder="1"/>
    <xf numFmtId="0" fontId="0" fillId="5" borderId="1" xfId="0" applyFill="1" applyBorder="1" applyAlignment="1">
      <alignment wrapText="1"/>
    </xf>
    <xf numFmtId="0" fontId="0" fillId="4" borderId="5" xfId="0" applyFill="1" applyBorder="1"/>
    <xf numFmtId="0" fontId="0" fillId="5" borderId="5" xfId="0" applyFill="1" applyBorder="1" applyAlignment="1">
      <alignment wrapText="1"/>
    </xf>
    <xf numFmtId="0" fontId="0" fillId="6" borderId="6" xfId="0" applyFill="1" applyBorder="1"/>
    <xf numFmtId="0" fontId="0" fillId="6" borderId="7" xfId="0" applyFill="1" applyBorder="1"/>
    <xf numFmtId="0" fontId="0" fillId="4" borderId="8" xfId="0" applyFill="1" applyBorder="1"/>
    <xf numFmtId="0" fontId="0" fillId="5" borderId="8" xfId="0" applyFill="1" applyBorder="1" applyAlignment="1">
      <alignment wrapText="1"/>
    </xf>
    <xf numFmtId="0" fontId="0" fillId="6" borderId="9" xfId="0" applyFill="1" applyBorder="1"/>
    <xf numFmtId="0" fontId="0" fillId="5" borderId="5" xfId="0" applyFill="1" applyBorder="1"/>
    <xf numFmtId="0" fontId="0" fillId="5" borderId="8" xfId="0" applyFill="1" applyBorder="1"/>
    <xf numFmtId="0" fontId="0" fillId="8" borderId="5" xfId="0" applyFill="1" applyBorder="1"/>
    <xf numFmtId="0" fontId="0" fillId="8" borderId="1" xfId="0" applyFill="1" applyBorder="1"/>
    <xf numFmtId="0" fontId="12" fillId="0" borderId="1" xfId="0" applyFont="1" applyBorder="1"/>
    <xf numFmtId="0" fontId="0" fillId="4" borderId="1" xfId="0" applyFill="1" applyBorder="1" applyAlignment="1">
      <alignment horizontal="left"/>
    </xf>
    <xf numFmtId="0" fontId="3" fillId="0" borderId="0" xfId="1" applyAlignment="1">
      <alignment horizontal="right"/>
    </xf>
    <xf numFmtId="164" fontId="10" fillId="0" borderId="0" xfId="0" applyNumberFormat="1" applyFont="1" applyAlignment="1">
      <alignment horizontal="right"/>
    </xf>
    <xf numFmtId="164" fontId="11" fillId="0" borderId="0" xfId="0" applyNumberFormat="1" applyFont="1" applyAlignment="1">
      <alignment horizontal="right"/>
    </xf>
    <xf numFmtId="0" fontId="11" fillId="0" borderId="0" xfId="0" applyFont="1" applyAlignment="1">
      <alignment horizontal="right"/>
    </xf>
    <xf numFmtId="0" fontId="0" fillId="4" borderId="4" xfId="0" applyFill="1" applyBorder="1"/>
    <xf numFmtId="0" fontId="0" fillId="6" borderId="11" xfId="0" applyFill="1" applyBorder="1"/>
    <xf numFmtId="0" fontId="0" fillId="5" borderId="4" xfId="0" applyFill="1" applyBorder="1"/>
    <xf numFmtId="0" fontId="6" fillId="0" borderId="1" xfId="0" applyFont="1" applyBorder="1" applyAlignment="1">
      <alignment horizontal="center" vertical="center"/>
    </xf>
    <xf numFmtId="0" fontId="13" fillId="3" borderId="1" xfId="0" applyFont="1" applyFill="1" applyBorder="1" applyAlignment="1">
      <alignment horizontal="center" vertical="center"/>
    </xf>
    <xf numFmtId="0" fontId="5" fillId="0" borderId="0" xfId="0" applyFont="1" applyAlignment="1">
      <alignment horizontal="right"/>
    </xf>
    <xf numFmtId="2" fontId="11" fillId="0" borderId="0" xfId="0" applyNumberFormat="1" applyFont="1" applyAlignment="1">
      <alignment horizontal="right"/>
    </xf>
    <xf numFmtId="0" fontId="14" fillId="0" borderId="0" xfId="1" applyFont="1" applyAlignment="1">
      <alignment horizontal="right" vertical="center" wrapText="1"/>
    </xf>
    <xf numFmtId="0" fontId="14" fillId="0" borderId="0" xfId="1" applyFont="1" applyAlignment="1">
      <alignment horizontal="right"/>
    </xf>
    <xf numFmtId="0" fontId="14" fillId="0" borderId="0" xfId="1" applyFont="1" applyAlignment="1">
      <alignment vertical="center" wrapText="1"/>
    </xf>
    <xf numFmtId="0" fontId="7" fillId="0" borderId="0" xfId="0" applyFont="1" applyAlignment="1">
      <alignment vertical="center" wrapText="1"/>
    </xf>
    <xf numFmtId="0" fontId="0" fillId="0" borderId="3" xfId="0" applyBorder="1"/>
    <xf numFmtId="0" fontId="3" fillId="0" borderId="0" xfId="0" applyFont="1" applyAlignment="1">
      <alignment horizontal="right"/>
    </xf>
    <xf numFmtId="0" fontId="10" fillId="0" borderId="0" xfId="0" applyFont="1" applyAlignment="1">
      <alignment horizontal="right"/>
    </xf>
    <xf numFmtId="0" fontId="11" fillId="0" borderId="0" xfId="0" applyFont="1"/>
    <xf numFmtId="2" fontId="10" fillId="0" borderId="0" xfId="0" applyNumberFormat="1" applyFont="1" applyAlignment="1">
      <alignment horizontal="right"/>
    </xf>
    <xf numFmtId="0" fontId="12" fillId="0" borderId="3" xfId="0" applyFont="1" applyBorder="1"/>
    <xf numFmtId="1" fontId="3" fillId="0" borderId="0" xfId="0" applyNumberFormat="1" applyFont="1" applyAlignment="1">
      <alignment horizontal="right"/>
    </xf>
    <xf numFmtId="0" fontId="3" fillId="0" borderId="1" xfId="0" applyFont="1" applyBorder="1" applyAlignment="1">
      <alignment horizontal="right" vertical="center" wrapText="1"/>
    </xf>
    <xf numFmtId="165" fontId="3" fillId="0" borderId="0" xfId="0" applyNumberFormat="1" applyFont="1" applyAlignment="1">
      <alignment horizontal="right"/>
    </xf>
    <xf numFmtId="0" fontId="3" fillId="0" borderId="1" xfId="0" applyFont="1" applyBorder="1" applyAlignment="1">
      <alignment horizontal="right"/>
    </xf>
    <xf numFmtId="0" fontId="10" fillId="0" borderId="1" xfId="0" applyFont="1" applyBorder="1" applyAlignment="1">
      <alignment horizontal="right"/>
    </xf>
    <xf numFmtId="0" fontId="11" fillId="0" borderId="1" xfId="0" applyFont="1" applyBorder="1"/>
    <xf numFmtId="0" fontId="12" fillId="0" borderId="0" xfId="0" applyFont="1" applyAlignment="1">
      <alignment horizontal="left"/>
    </xf>
    <xf numFmtId="0" fontId="12" fillId="0" borderId="0" xfId="0" applyFont="1"/>
    <xf numFmtId="1" fontId="3" fillId="0" borderId="1" xfId="0" applyNumberFormat="1" applyFont="1" applyBorder="1" applyAlignment="1">
      <alignment horizontal="right"/>
    </xf>
    <xf numFmtId="0" fontId="6" fillId="3" borderId="3" xfId="0" applyFont="1" applyFill="1" applyBorder="1" applyAlignment="1">
      <alignment horizontal="center" vertical="center"/>
    </xf>
    <xf numFmtId="0" fontId="6" fillId="0" borderId="3" xfId="0" applyFont="1" applyBorder="1" applyAlignment="1">
      <alignment horizontal="center" vertical="center"/>
    </xf>
    <xf numFmtId="2" fontId="0" fillId="0" borderId="1" xfId="0" applyNumberFormat="1" applyBorder="1" applyAlignment="1">
      <alignment vertical="center" wrapText="1"/>
    </xf>
    <xf numFmtId="2" fontId="0" fillId="0" borderId="1" xfId="0" applyNumberFormat="1" applyBorder="1"/>
    <xf numFmtId="0" fontId="7" fillId="0" borderId="0" xfId="0" applyFont="1"/>
    <xf numFmtId="0" fontId="8" fillId="4" borderId="1" xfId="0" applyFont="1" applyFill="1" applyBorder="1" applyAlignment="1">
      <alignment horizontal="center" vertical="center"/>
    </xf>
    <xf numFmtId="0" fontId="8" fillId="5" borderId="1" xfId="0" applyFont="1" applyFill="1" applyBorder="1" applyAlignment="1">
      <alignment horizontal="center" vertical="center"/>
    </xf>
    <xf numFmtId="0" fontId="8" fillId="6" borderId="1" xfId="0" applyFont="1" applyFill="1" applyBorder="1" applyAlignment="1">
      <alignment horizontal="center" vertical="center"/>
    </xf>
    <xf numFmtId="0" fontId="8" fillId="7" borderId="1" xfId="0" applyFont="1" applyFill="1" applyBorder="1" applyAlignment="1">
      <alignment horizontal="center" vertical="center"/>
    </xf>
    <xf numFmtId="0" fontId="0" fillId="11" borderId="14" xfId="0" applyFill="1" applyBorder="1"/>
    <xf numFmtId="0" fontId="0" fillId="11" borderId="15" xfId="0" applyFill="1" applyBorder="1"/>
    <xf numFmtId="0" fontId="0" fillId="11" borderId="16" xfId="0" applyFill="1" applyBorder="1"/>
    <xf numFmtId="0" fontId="0" fillId="11" borderId="12" xfId="0" applyFill="1" applyBorder="1"/>
    <xf numFmtId="0" fontId="0" fillId="11" borderId="1" xfId="0" applyFill="1" applyBorder="1" applyAlignment="1">
      <alignment horizontal="center" vertical="center"/>
    </xf>
    <xf numFmtId="0" fontId="0" fillId="11" borderId="8" xfId="0" applyFill="1" applyBorder="1" applyAlignment="1">
      <alignment horizontal="center" vertical="center"/>
    </xf>
    <xf numFmtId="0" fontId="0" fillId="11" borderId="19" xfId="0" applyFill="1" applyBorder="1" applyAlignment="1">
      <alignment horizontal="center" vertical="center"/>
    </xf>
    <xf numFmtId="0" fontId="0" fillId="11" borderId="14" xfId="0" applyFill="1" applyBorder="1" applyAlignment="1">
      <alignment vertical="center"/>
    </xf>
    <xf numFmtId="0" fontId="0" fillId="11" borderId="15" xfId="0" applyFill="1" applyBorder="1" applyAlignment="1">
      <alignment vertical="center"/>
    </xf>
    <xf numFmtId="0" fontId="0" fillId="11" borderId="16" xfId="0" applyFill="1" applyBorder="1" applyAlignment="1">
      <alignment vertical="center"/>
    </xf>
    <xf numFmtId="0" fontId="0" fillId="11" borderId="5" xfId="0" applyFill="1" applyBorder="1" applyAlignment="1">
      <alignment horizontal="center" vertical="center"/>
    </xf>
    <xf numFmtId="0" fontId="0" fillId="11" borderId="13" xfId="0" applyFill="1" applyBorder="1"/>
    <xf numFmtId="0" fontId="0" fillId="4" borderId="20" xfId="0" applyFill="1" applyBorder="1"/>
    <xf numFmtId="0" fontId="0" fillId="8" borderId="20" xfId="0" applyFill="1" applyBorder="1"/>
    <xf numFmtId="0" fontId="0" fillId="6" borderId="21" xfId="0" applyFill="1" applyBorder="1"/>
    <xf numFmtId="0" fontId="16" fillId="10" borderId="4" xfId="0" applyFont="1" applyFill="1" applyBorder="1" applyAlignment="1">
      <alignment horizontal="center" vertical="center"/>
    </xf>
    <xf numFmtId="0" fontId="16" fillId="10" borderId="8" xfId="0" applyFont="1" applyFill="1" applyBorder="1" applyAlignment="1">
      <alignment horizontal="center" vertical="center"/>
    </xf>
    <xf numFmtId="0" fontId="0" fillId="13" borderId="1" xfId="0" applyFill="1" applyBorder="1"/>
    <xf numFmtId="0" fontId="2" fillId="13" borderId="1" xfId="0" applyFont="1" applyFill="1" applyBorder="1"/>
    <xf numFmtId="0" fontId="7" fillId="13" borderId="1" xfId="0" applyFont="1" applyFill="1" applyBorder="1"/>
    <xf numFmtId="0" fontId="18" fillId="2" borderId="2" xfId="1" applyFont="1" applyFill="1" applyBorder="1" applyAlignment="1">
      <alignment horizontal="left" vertical="center" wrapText="1"/>
    </xf>
    <xf numFmtId="0" fontId="18" fillId="2" borderId="2" xfId="1" applyFont="1" applyFill="1" applyBorder="1" applyAlignment="1">
      <alignment horizontal="center" vertical="center" wrapText="1"/>
    </xf>
    <xf numFmtId="0" fontId="6" fillId="3" borderId="19" xfId="0" applyFont="1" applyFill="1" applyBorder="1" applyAlignment="1">
      <alignment horizontal="center" vertical="center"/>
    </xf>
    <xf numFmtId="0" fontId="19" fillId="3" borderId="19"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4" xfId="0" applyFont="1" applyFill="1" applyBorder="1" applyAlignment="1">
      <alignment horizontal="center" vertical="center"/>
    </xf>
    <xf numFmtId="0" fontId="19" fillId="3" borderId="1" xfId="0" applyFont="1" applyFill="1" applyBorder="1" applyAlignment="1">
      <alignment horizontal="center" vertical="center" wrapText="1"/>
    </xf>
    <xf numFmtId="0" fontId="19" fillId="3" borderId="1" xfId="0" applyFont="1" applyFill="1" applyBorder="1" applyAlignment="1">
      <alignment horizontal="center" vertical="center"/>
    </xf>
    <xf numFmtId="0" fontId="20" fillId="8" borderId="0" xfId="0" applyFont="1" applyFill="1" applyAlignment="1">
      <alignment horizontal="center" vertical="center"/>
    </xf>
    <xf numFmtId="0" fontId="15" fillId="8" borderId="0" xfId="0" applyFont="1" applyFill="1" applyAlignment="1">
      <alignment horizontal="center" vertical="center"/>
    </xf>
    <xf numFmtId="0" fontId="14" fillId="0" borderId="1" xfId="1" applyFont="1" applyBorder="1" applyAlignment="1" applyProtection="1">
      <alignment horizontal="right"/>
      <protection locked="0"/>
    </xf>
    <xf numFmtId="164" fontId="11" fillId="0" borderId="1" xfId="0" applyNumberFormat="1" applyFont="1" applyBorder="1" applyAlignment="1" applyProtection="1">
      <alignment horizontal="right"/>
      <protection locked="0"/>
    </xf>
    <xf numFmtId="0" fontId="11" fillId="0" borderId="1" xfId="0" applyFont="1" applyBorder="1" applyAlignment="1" applyProtection="1">
      <alignment horizontal="right"/>
      <protection locked="0"/>
    </xf>
    <xf numFmtId="0" fontId="11" fillId="0" borderId="1" xfId="0" applyFont="1" applyBorder="1" applyAlignment="1">
      <alignment horizontal="right"/>
    </xf>
    <xf numFmtId="0" fontId="14" fillId="0" borderId="3" xfId="0" applyFont="1" applyBorder="1" applyAlignment="1">
      <alignment horizontal="right"/>
    </xf>
    <xf numFmtId="0" fontId="12" fillId="0" borderId="1" xfId="0" applyFont="1" applyBorder="1" applyAlignment="1">
      <alignment horizontal="right"/>
    </xf>
    <xf numFmtId="0" fontId="4" fillId="0" borderId="1" xfId="0" applyFont="1" applyBorder="1"/>
    <xf numFmtId="0" fontId="4" fillId="0" borderId="1" xfId="0" applyFont="1" applyBorder="1" applyAlignment="1">
      <alignment horizontal="left" vertical="center" wrapText="1"/>
    </xf>
    <xf numFmtId="0" fontId="14" fillId="0" borderId="1" xfId="0" applyFont="1" applyBorder="1" applyAlignment="1">
      <alignment horizontal="right"/>
    </xf>
    <xf numFmtId="0" fontId="3" fillId="0" borderId="0" xfId="0" applyFont="1" applyAlignment="1">
      <alignment wrapText="1"/>
    </xf>
    <xf numFmtId="0" fontId="3" fillId="0" borderId="0" xfId="0" applyFont="1" applyAlignment="1">
      <alignment vertical="center" wrapText="1"/>
    </xf>
    <xf numFmtId="0" fontId="7" fillId="0" borderId="1" xfId="0" applyFont="1" applyBorder="1"/>
    <xf numFmtId="0" fontId="16" fillId="10" borderId="1" xfId="0" applyFont="1" applyFill="1" applyBorder="1" applyAlignment="1">
      <alignment horizontal="center" vertical="center"/>
    </xf>
    <xf numFmtId="0" fontId="0" fillId="11" borderId="1" xfId="0" applyFill="1" applyBorder="1" applyAlignment="1">
      <alignment wrapText="1"/>
    </xf>
    <xf numFmtId="0" fontId="23" fillId="14" borderId="1" xfId="3" applyFill="1" applyBorder="1" applyAlignment="1">
      <alignment vertical="center"/>
    </xf>
    <xf numFmtId="0" fontId="0" fillId="11" borderId="1" xfId="0" applyFill="1" applyBorder="1" applyAlignment="1">
      <alignment vertical="center" wrapText="1"/>
    </xf>
    <xf numFmtId="0" fontId="24" fillId="11" borderId="1" xfId="0" applyFont="1" applyFill="1" applyBorder="1" applyAlignment="1">
      <alignment vertical="center" wrapText="1"/>
    </xf>
    <xf numFmtId="0" fontId="25" fillId="11" borderId="1" xfId="0" applyFont="1" applyFill="1" applyBorder="1" applyAlignment="1">
      <alignment wrapText="1"/>
    </xf>
    <xf numFmtId="0" fontId="0" fillId="11" borderId="1" xfId="0" applyFill="1" applyBorder="1" applyAlignment="1">
      <alignment vertical="center"/>
    </xf>
    <xf numFmtId="0" fontId="23" fillId="14" borderId="1" xfId="3" applyFill="1" applyBorder="1" applyAlignment="1">
      <alignment vertical="center" wrapText="1"/>
    </xf>
    <xf numFmtId="0" fontId="0" fillId="0" borderId="1" xfId="0" applyBorder="1" applyAlignment="1">
      <alignment wrapText="1"/>
    </xf>
    <xf numFmtId="0" fontId="0" fillId="14" borderId="1" xfId="0" applyFill="1" applyBorder="1" applyAlignment="1">
      <alignment vertical="center"/>
    </xf>
    <xf numFmtId="0" fontId="0" fillId="11" borderId="4" xfId="0" applyFill="1" applyBorder="1" applyAlignment="1">
      <alignment vertical="center" wrapText="1"/>
    </xf>
    <xf numFmtId="49" fontId="0" fillId="11" borderId="2" xfId="0" applyNumberFormat="1" applyFill="1" applyBorder="1" applyAlignment="1">
      <alignment horizontal="left" vertical="center" wrapText="1"/>
    </xf>
    <xf numFmtId="49" fontId="0" fillId="11" borderId="19" xfId="0" applyNumberFormat="1" applyFill="1" applyBorder="1" applyAlignment="1">
      <alignment wrapText="1"/>
    </xf>
    <xf numFmtId="0" fontId="0" fillId="0" borderId="1" xfId="0" applyBorder="1" applyAlignment="1">
      <alignment vertical="center" wrapText="1"/>
    </xf>
    <xf numFmtId="0" fontId="0" fillId="14" borderId="12" xfId="0" applyFill="1" applyBorder="1" applyAlignment="1">
      <alignment vertical="center"/>
    </xf>
    <xf numFmtId="0" fontId="5" fillId="0" borderId="1" xfId="0" applyFont="1" applyBorder="1"/>
    <xf numFmtId="0" fontId="27" fillId="9" borderId="1" xfId="0" applyFont="1" applyFill="1" applyBorder="1" applyAlignment="1">
      <alignment horizontal="center" vertical="center"/>
    </xf>
    <xf numFmtId="0" fontId="28" fillId="9" borderId="1" xfId="0" applyFont="1" applyFill="1" applyBorder="1" applyAlignment="1">
      <alignment horizontal="center" vertical="center"/>
    </xf>
    <xf numFmtId="0" fontId="8" fillId="12" borderId="1" xfId="0" applyFont="1" applyFill="1" applyBorder="1" applyAlignment="1">
      <alignment horizontal="center" vertical="center"/>
    </xf>
    <xf numFmtId="0" fontId="9" fillId="12" borderId="1" xfId="0" applyFont="1" applyFill="1" applyBorder="1" applyAlignment="1">
      <alignment horizontal="center" vertical="center"/>
    </xf>
    <xf numFmtId="0" fontId="0" fillId="11" borderId="1" xfId="0" applyFill="1" applyBorder="1" applyAlignment="1">
      <alignment horizontal="center" vertical="center"/>
    </xf>
    <xf numFmtId="0" fontId="0" fillId="11" borderId="1" xfId="0" applyFill="1" applyBorder="1" applyAlignment="1">
      <alignment vertical="center" wrapText="1"/>
    </xf>
    <xf numFmtId="0" fontId="0" fillId="0" borderId="1" xfId="0" applyBorder="1" applyAlignment="1">
      <alignment wrapText="1"/>
    </xf>
    <xf numFmtId="0" fontId="9" fillId="15" borderId="1" xfId="0" applyFont="1" applyFill="1" applyBorder="1" applyAlignment="1">
      <alignment horizontal="center" vertical="center" wrapText="1"/>
    </xf>
    <xf numFmtId="0" fontId="0" fillId="0" borderId="4" xfId="0" applyBorder="1" applyAlignment="1">
      <alignment wrapText="1"/>
    </xf>
    <xf numFmtId="0" fontId="0" fillId="0" borderId="19" xfId="0" applyBorder="1" applyAlignment="1">
      <alignment wrapText="1"/>
    </xf>
    <xf numFmtId="0" fontId="0" fillId="14" borderId="12" xfId="0" applyFill="1" applyBorder="1" applyAlignment="1">
      <alignment vertical="center"/>
    </xf>
    <xf numFmtId="0" fontId="0" fillId="14" borderId="22" xfId="0" applyFill="1" applyBorder="1" applyAlignment="1">
      <alignment vertical="center"/>
    </xf>
    <xf numFmtId="0" fontId="0" fillId="14" borderId="23" xfId="0" applyFill="1" applyBorder="1" applyAlignment="1">
      <alignment vertical="center"/>
    </xf>
    <xf numFmtId="0" fontId="0" fillId="0" borderId="1" xfId="0" applyBorder="1" applyAlignment="1">
      <alignment vertical="top" wrapText="1"/>
    </xf>
    <xf numFmtId="0" fontId="8" fillId="12" borderId="4" xfId="0" applyFont="1" applyFill="1" applyBorder="1" applyAlignment="1">
      <alignment horizontal="center" vertical="center"/>
    </xf>
    <xf numFmtId="0" fontId="9" fillId="12" borderId="2" xfId="0" applyFont="1" applyFill="1" applyBorder="1" applyAlignment="1">
      <alignment horizontal="center" vertical="center"/>
    </xf>
    <xf numFmtId="0" fontId="0" fillId="0" borderId="19" xfId="0" applyBorder="1" applyAlignment="1">
      <alignment horizontal="center" vertical="center"/>
    </xf>
    <xf numFmtId="0" fontId="26" fillId="9" borderId="1" xfId="0" applyFont="1" applyFill="1" applyBorder="1" applyAlignment="1">
      <alignment horizontal="center" vertical="center"/>
    </xf>
    <xf numFmtId="0" fontId="8" fillId="11" borderId="17" xfId="0" applyFont="1" applyFill="1" applyBorder="1" applyAlignment="1">
      <alignment horizontal="center" vertical="center"/>
    </xf>
    <xf numFmtId="0" fontId="9" fillId="11" borderId="10" xfId="0" applyFont="1" applyFill="1" applyBorder="1" applyAlignment="1">
      <alignment horizontal="center" vertical="center"/>
    </xf>
    <xf numFmtId="0" fontId="9" fillId="11" borderId="18" xfId="0" applyFont="1" applyFill="1" applyBorder="1" applyAlignment="1">
      <alignment horizontal="center" vertical="center"/>
    </xf>
    <xf numFmtId="0" fontId="16" fillId="10" borderId="4" xfId="0" applyFont="1" applyFill="1" applyBorder="1" applyAlignment="1">
      <alignment horizontal="center" vertical="center" wrapText="1"/>
    </xf>
    <xf numFmtId="0" fontId="17" fillId="10" borderId="4" xfId="0" applyFont="1" applyFill="1" applyBorder="1" applyAlignment="1">
      <alignment horizontal="center" vertical="center" wrapText="1"/>
    </xf>
    <xf numFmtId="0" fontId="26" fillId="9" borderId="1" xfId="0" applyFont="1" applyFill="1" applyBorder="1" applyAlignment="1">
      <alignment horizontal="center" vertical="center" wrapText="1"/>
    </xf>
    <xf numFmtId="0" fontId="29" fillId="9" borderId="1" xfId="0" applyFont="1" applyFill="1" applyBorder="1" applyAlignment="1">
      <alignment horizontal="center" vertical="center" wrapText="1"/>
    </xf>
    <xf numFmtId="0" fontId="21" fillId="12" borderId="1" xfId="0" applyFont="1" applyFill="1" applyBorder="1" applyAlignment="1">
      <alignment horizontal="center" vertical="center"/>
    </xf>
    <xf numFmtId="0" fontId="0" fillId="0" borderId="1" xfId="0" applyBorder="1" applyAlignment="1"/>
    <xf numFmtId="0" fontId="30" fillId="0" borderId="0" xfId="0" applyFont="1" applyAlignment="1">
      <alignment wrapText="1"/>
    </xf>
    <xf numFmtId="0" fontId="1" fillId="0" borderId="0" xfId="0" applyFont="1" applyAlignment="1">
      <alignment wrapText="1"/>
    </xf>
  </cellXfs>
  <cellStyles count="4">
    <cellStyle name="Lien hypertexte" xfId="3" builtinId="8"/>
    <cellStyle name="Normal" xfId="0" builtinId="0"/>
    <cellStyle name="Normal 2" xfId="1" xr:uid="{901D131C-F839-471A-A6EE-17A01F8ECEDF}"/>
    <cellStyle name="Normal 2 2" xfId="2" xr:uid="{19E14841-C6CE-49C0-B0D6-D164B8273648}"/>
  </cellStyles>
  <dxfs count="115">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rgb="FFFFC000"/>
        </patternFill>
      </fill>
    </dxf>
    <dxf>
      <fill>
        <patternFill>
          <bgColor rgb="FF00B050"/>
        </patternFill>
      </fill>
    </dxf>
    <dxf>
      <fill>
        <patternFill>
          <bgColor theme="4" tint="0.59996337778862885"/>
        </patternFill>
      </fill>
    </dxf>
    <dxf>
      <fill>
        <patternFill>
          <bgColor rgb="FFFFC000"/>
        </patternFill>
      </fill>
    </dxf>
    <dxf>
      <fill>
        <patternFill>
          <bgColor rgb="FFFF0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FF0000"/>
        </patternFill>
      </fill>
    </dxf>
    <dxf>
      <fill>
        <patternFill>
          <bgColor theme="4" tint="0.59996337778862885"/>
        </patternFill>
      </fill>
    </dxf>
    <dxf>
      <fill>
        <patternFill>
          <bgColor rgb="FFFFC000"/>
        </patternFill>
      </fill>
    </dxf>
    <dxf>
      <fill>
        <patternFill>
          <bgColor rgb="FF00B050"/>
        </patternFill>
      </fill>
    </dxf>
    <dxf>
      <font>
        <color auto="1"/>
      </font>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FF0000"/>
        </patternFill>
      </fill>
    </dxf>
    <dxf>
      <fill>
        <patternFill>
          <bgColor rgb="FF00B050"/>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theme="4" tint="0.59996337778862885"/>
        </patternFill>
      </fill>
    </dxf>
    <dxf>
      <fill>
        <patternFill>
          <bgColor rgb="FF00B050"/>
        </patternFill>
      </fill>
    </dxf>
    <dxf>
      <fill>
        <patternFill>
          <bgColor rgb="FFFFC000"/>
        </patternFill>
      </fill>
    </dxf>
    <dxf>
      <fill>
        <patternFill>
          <bgColor rgb="FFFF0000"/>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
      <fill>
        <patternFill>
          <bgColor rgb="FF00B05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theme="4" tint="0.59996337778862885"/>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Gender Equality in</a:t>
            </a:r>
            <a:r>
              <a:rPr lang="nl-BE" baseline="0"/>
              <a:t> Education in Chad</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Summary!$K$2</c:f>
              <c:strCache>
                <c:ptCount val="1"/>
                <c:pt idx="0">
                  <c:v>High Equality</c:v>
                </c:pt>
              </c:strCache>
            </c:strRef>
          </c:tx>
          <c:spPr>
            <a:solidFill>
              <a:srgbClr val="00B05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Summary!$K$3:$K$8</c:f>
              <c:numCache>
                <c:formatCode>General</c:formatCode>
                <c:ptCount val="6"/>
                <c:pt idx="0">
                  <c:v>3</c:v>
                </c:pt>
                <c:pt idx="1">
                  <c:v>0</c:v>
                </c:pt>
                <c:pt idx="2">
                  <c:v>3</c:v>
                </c:pt>
                <c:pt idx="3">
                  <c:v>3</c:v>
                </c:pt>
                <c:pt idx="4">
                  <c:v>0</c:v>
                </c:pt>
                <c:pt idx="5">
                  <c:v>0</c:v>
                </c:pt>
              </c:numCache>
            </c:numRef>
          </c:val>
          <c:extLst>
            <c:ext xmlns:c16="http://schemas.microsoft.com/office/drawing/2014/chart" uri="{C3380CC4-5D6E-409C-BE32-E72D297353CC}">
              <c16:uniqueId val="{00000000-4292-4334-B9C0-B2EB99DD02FC}"/>
            </c:ext>
          </c:extLst>
        </c:ser>
        <c:ser>
          <c:idx val="1"/>
          <c:order val="1"/>
          <c:tx>
            <c:strRef>
              <c:f>Summary!$L$2</c:f>
              <c:strCache>
                <c:ptCount val="1"/>
                <c:pt idx="0">
                  <c:v>Medium Equality</c:v>
                </c:pt>
              </c:strCache>
            </c:strRef>
          </c:tx>
          <c:spPr>
            <a:solidFill>
              <a:srgbClr val="FFC00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Summary!$L$3:$L$8</c:f>
              <c:numCache>
                <c:formatCode>General</c:formatCode>
                <c:ptCount val="6"/>
                <c:pt idx="0">
                  <c:v>0</c:v>
                </c:pt>
                <c:pt idx="1">
                  <c:v>0</c:v>
                </c:pt>
                <c:pt idx="2">
                  <c:v>0</c:v>
                </c:pt>
                <c:pt idx="3">
                  <c:v>1</c:v>
                </c:pt>
                <c:pt idx="4">
                  <c:v>5</c:v>
                </c:pt>
                <c:pt idx="5">
                  <c:v>1</c:v>
                </c:pt>
              </c:numCache>
            </c:numRef>
          </c:val>
          <c:extLst>
            <c:ext xmlns:c16="http://schemas.microsoft.com/office/drawing/2014/chart" uri="{C3380CC4-5D6E-409C-BE32-E72D297353CC}">
              <c16:uniqueId val="{00000001-4292-4334-B9C0-B2EB99DD02FC}"/>
            </c:ext>
          </c:extLst>
        </c:ser>
        <c:ser>
          <c:idx val="2"/>
          <c:order val="2"/>
          <c:tx>
            <c:strRef>
              <c:f>Summary!$M$2</c:f>
              <c:strCache>
                <c:ptCount val="1"/>
                <c:pt idx="0">
                  <c:v>Low Equality</c:v>
                </c:pt>
              </c:strCache>
            </c:strRef>
          </c:tx>
          <c:spPr>
            <a:solidFill>
              <a:srgbClr val="FF0000"/>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Summary!$M$3:$M$8</c:f>
              <c:numCache>
                <c:formatCode>General</c:formatCode>
                <c:ptCount val="6"/>
                <c:pt idx="0">
                  <c:v>6</c:v>
                </c:pt>
                <c:pt idx="1">
                  <c:v>4</c:v>
                </c:pt>
                <c:pt idx="2">
                  <c:v>1</c:v>
                </c:pt>
                <c:pt idx="3">
                  <c:v>2</c:v>
                </c:pt>
                <c:pt idx="4">
                  <c:v>4</c:v>
                </c:pt>
                <c:pt idx="5">
                  <c:v>1</c:v>
                </c:pt>
              </c:numCache>
            </c:numRef>
          </c:val>
          <c:extLst>
            <c:ext xmlns:c16="http://schemas.microsoft.com/office/drawing/2014/chart" uri="{C3380CC4-5D6E-409C-BE32-E72D297353CC}">
              <c16:uniqueId val="{00000002-4292-4334-B9C0-B2EB99DD02FC}"/>
            </c:ext>
          </c:extLst>
        </c:ser>
        <c:ser>
          <c:idx val="3"/>
          <c:order val="3"/>
          <c:tx>
            <c:strRef>
              <c:f>Summary!$N$2</c:f>
              <c:strCache>
                <c:ptCount val="1"/>
                <c:pt idx="0">
                  <c:v>No data</c:v>
                </c:pt>
              </c:strCache>
            </c:strRef>
          </c:tx>
          <c:spPr>
            <a:solidFill>
              <a:schemeClr val="accent1">
                <a:lumMod val="40000"/>
                <a:lumOff val="60000"/>
              </a:schemeClr>
            </a:solidFill>
            <a:ln>
              <a:noFill/>
            </a:ln>
            <a:effectLst/>
          </c:spPr>
          <c:invertIfNegative val="0"/>
          <c:cat>
            <c:strRef>
              <c:f>Summary!$J$3:$J$8</c:f>
              <c:strCache>
                <c:ptCount val="6"/>
                <c:pt idx="0">
                  <c:v>Education Opportunities</c:v>
                </c:pt>
                <c:pt idx="1">
                  <c:v>Gender Norms &amp; Practices</c:v>
                </c:pt>
                <c:pt idx="2">
                  <c:v>Institutions Outside Education</c:v>
                </c:pt>
                <c:pt idx="3">
                  <c:v>Education Laws &amp; Policies</c:v>
                </c:pt>
                <c:pt idx="4">
                  <c:v>Education System</c:v>
                </c:pt>
                <c:pt idx="5">
                  <c:v>Education Outcomes </c:v>
                </c:pt>
              </c:strCache>
            </c:strRef>
          </c:cat>
          <c:val>
            <c:numRef>
              <c:f>Summary!$N$3:$N$8</c:f>
              <c:numCache>
                <c:formatCode>General</c:formatCode>
                <c:ptCount val="6"/>
                <c:pt idx="0">
                  <c:v>2</c:v>
                </c:pt>
                <c:pt idx="1">
                  <c:v>0</c:v>
                </c:pt>
                <c:pt idx="2">
                  <c:v>0</c:v>
                </c:pt>
                <c:pt idx="3">
                  <c:v>0</c:v>
                </c:pt>
                <c:pt idx="4">
                  <c:v>2</c:v>
                </c:pt>
                <c:pt idx="5">
                  <c:v>1</c:v>
                </c:pt>
              </c:numCache>
            </c:numRef>
          </c:val>
          <c:extLst>
            <c:ext xmlns:c16="http://schemas.microsoft.com/office/drawing/2014/chart" uri="{C3380CC4-5D6E-409C-BE32-E72D297353CC}">
              <c16:uniqueId val="{00000003-4292-4334-B9C0-B2EB99DD02FC}"/>
            </c:ext>
          </c:extLst>
        </c:ser>
        <c:dLbls>
          <c:showLegendKey val="0"/>
          <c:showVal val="0"/>
          <c:showCatName val="0"/>
          <c:showSerName val="0"/>
          <c:showPercent val="0"/>
          <c:showBubbleSize val="0"/>
        </c:dLbls>
        <c:gapWidth val="150"/>
        <c:overlap val="100"/>
        <c:axId val="785464847"/>
        <c:axId val="785471919"/>
      </c:barChart>
      <c:catAx>
        <c:axId val="785464847"/>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5471919"/>
        <c:crosses val="autoZero"/>
        <c:auto val="1"/>
        <c:lblAlgn val="ctr"/>
        <c:lblOffset val="100"/>
        <c:noMultiLvlLbl val="0"/>
      </c:catAx>
      <c:valAx>
        <c:axId val="785471919"/>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85464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Opportunities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'Education Opportunities'!$O$3</c:f>
              <c:strCache>
                <c:ptCount val="1"/>
                <c:pt idx="0">
                  <c:v>High Equality</c:v>
                </c:pt>
              </c:strCache>
            </c:strRef>
          </c:tx>
          <c:spPr>
            <a:solidFill>
              <a:srgbClr val="00B05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Opportunities'!$O$4:$O$11</c:f>
              <c:numCache>
                <c:formatCode>General</c:formatCode>
                <c:ptCount val="8"/>
                <c:pt idx="0">
                  <c:v>3</c:v>
                </c:pt>
                <c:pt idx="1">
                  <c:v>1</c:v>
                </c:pt>
                <c:pt idx="2">
                  <c:v>0</c:v>
                </c:pt>
                <c:pt idx="3">
                  <c:v>0</c:v>
                </c:pt>
                <c:pt idx="4">
                  <c:v>0</c:v>
                </c:pt>
                <c:pt idx="5">
                  <c:v>0</c:v>
                </c:pt>
                <c:pt idx="6">
                  <c:v>0</c:v>
                </c:pt>
                <c:pt idx="7">
                  <c:v>0</c:v>
                </c:pt>
              </c:numCache>
            </c:numRef>
          </c:val>
          <c:extLst>
            <c:ext xmlns:c16="http://schemas.microsoft.com/office/drawing/2014/chart" uri="{C3380CC4-5D6E-409C-BE32-E72D297353CC}">
              <c16:uniqueId val="{00000000-8188-4FB9-9E5C-B836ED4AE713}"/>
            </c:ext>
          </c:extLst>
        </c:ser>
        <c:ser>
          <c:idx val="1"/>
          <c:order val="1"/>
          <c:tx>
            <c:strRef>
              <c:f>'Education Opportunities'!$P$3</c:f>
              <c:strCache>
                <c:ptCount val="1"/>
                <c:pt idx="0">
                  <c:v>Medium Equality</c:v>
                </c:pt>
              </c:strCache>
            </c:strRef>
          </c:tx>
          <c:spPr>
            <a:solidFill>
              <a:srgbClr val="FFC00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Opportunities'!$P$4:$P$11</c:f>
              <c:numCache>
                <c:formatCode>General</c:formatCode>
                <c:ptCount val="8"/>
                <c:pt idx="0">
                  <c:v>0</c:v>
                </c:pt>
                <c:pt idx="1">
                  <c:v>0</c:v>
                </c:pt>
                <c:pt idx="2">
                  <c:v>1</c:v>
                </c:pt>
                <c:pt idx="3">
                  <c:v>0</c:v>
                </c:pt>
                <c:pt idx="4">
                  <c:v>0</c:v>
                </c:pt>
                <c:pt idx="5">
                  <c:v>0</c:v>
                </c:pt>
                <c:pt idx="6">
                  <c:v>0</c:v>
                </c:pt>
                <c:pt idx="7">
                  <c:v>0</c:v>
                </c:pt>
              </c:numCache>
            </c:numRef>
          </c:val>
          <c:extLst>
            <c:ext xmlns:c16="http://schemas.microsoft.com/office/drawing/2014/chart" uri="{C3380CC4-5D6E-409C-BE32-E72D297353CC}">
              <c16:uniqueId val="{00000001-8188-4FB9-9E5C-B836ED4AE713}"/>
            </c:ext>
          </c:extLst>
        </c:ser>
        <c:ser>
          <c:idx val="2"/>
          <c:order val="2"/>
          <c:tx>
            <c:strRef>
              <c:f>'Education Opportunities'!$Q$3</c:f>
              <c:strCache>
                <c:ptCount val="1"/>
                <c:pt idx="0">
                  <c:v>Low Equality</c:v>
                </c:pt>
              </c:strCache>
            </c:strRef>
          </c:tx>
          <c:spPr>
            <a:solidFill>
              <a:srgbClr val="FF0000"/>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Opportunities'!$Q$4:$Q$11</c:f>
              <c:numCache>
                <c:formatCode>General</c:formatCode>
                <c:ptCount val="8"/>
                <c:pt idx="0">
                  <c:v>6</c:v>
                </c:pt>
                <c:pt idx="1">
                  <c:v>4</c:v>
                </c:pt>
                <c:pt idx="2">
                  <c:v>4</c:v>
                </c:pt>
                <c:pt idx="3">
                  <c:v>0</c:v>
                </c:pt>
                <c:pt idx="4">
                  <c:v>0</c:v>
                </c:pt>
                <c:pt idx="5">
                  <c:v>0</c:v>
                </c:pt>
                <c:pt idx="6">
                  <c:v>0</c:v>
                </c:pt>
                <c:pt idx="7">
                  <c:v>0</c:v>
                </c:pt>
              </c:numCache>
            </c:numRef>
          </c:val>
          <c:extLst>
            <c:ext xmlns:c16="http://schemas.microsoft.com/office/drawing/2014/chart" uri="{C3380CC4-5D6E-409C-BE32-E72D297353CC}">
              <c16:uniqueId val="{00000002-8188-4FB9-9E5C-B836ED4AE713}"/>
            </c:ext>
          </c:extLst>
        </c:ser>
        <c:ser>
          <c:idx val="3"/>
          <c:order val="3"/>
          <c:tx>
            <c:strRef>
              <c:f>'Education Opportunities'!$R$3</c:f>
              <c:strCache>
                <c:ptCount val="1"/>
                <c:pt idx="0">
                  <c:v>No data</c:v>
                </c:pt>
              </c:strCache>
            </c:strRef>
          </c:tx>
          <c:spPr>
            <a:solidFill>
              <a:schemeClr val="accent1">
                <a:lumMod val="40000"/>
                <a:lumOff val="60000"/>
              </a:schemeClr>
            </a:solidFill>
            <a:ln>
              <a:noFill/>
            </a:ln>
            <a:effectLst/>
          </c:spPr>
          <c:invertIfNegative val="0"/>
          <c:cat>
            <c:strRef>
              <c:f>'Education Opportunities'!$N$4:$N$11</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Opportunities'!$R$4:$R$11</c:f>
              <c:numCache>
                <c:formatCode>General</c:formatCode>
                <c:ptCount val="8"/>
                <c:pt idx="0">
                  <c:v>2</c:v>
                </c:pt>
                <c:pt idx="1">
                  <c:v>6</c:v>
                </c:pt>
                <c:pt idx="2">
                  <c:v>6</c:v>
                </c:pt>
                <c:pt idx="3">
                  <c:v>11</c:v>
                </c:pt>
                <c:pt idx="4">
                  <c:v>11</c:v>
                </c:pt>
                <c:pt idx="5">
                  <c:v>11</c:v>
                </c:pt>
                <c:pt idx="6">
                  <c:v>11</c:v>
                </c:pt>
                <c:pt idx="7">
                  <c:v>11</c:v>
                </c:pt>
              </c:numCache>
            </c:numRef>
          </c:val>
          <c:extLst>
            <c:ext xmlns:c16="http://schemas.microsoft.com/office/drawing/2014/chart" uri="{C3380CC4-5D6E-409C-BE32-E72D297353CC}">
              <c16:uniqueId val="{00000003-8188-4FB9-9E5C-B836ED4AE713}"/>
            </c:ext>
          </c:extLst>
        </c:ser>
        <c:dLbls>
          <c:showLegendKey val="0"/>
          <c:showVal val="0"/>
          <c:showCatName val="0"/>
          <c:showSerName val="0"/>
          <c:showPercent val="0"/>
          <c:showBubbleSize val="0"/>
        </c:dLbls>
        <c:gapWidth val="150"/>
        <c:overlap val="100"/>
        <c:axId val="658698559"/>
        <c:axId val="658698975"/>
      </c:barChart>
      <c:catAx>
        <c:axId val="65869855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698975"/>
        <c:crosses val="autoZero"/>
        <c:auto val="1"/>
        <c:lblAlgn val="ctr"/>
        <c:lblOffset val="100"/>
        <c:noMultiLvlLbl val="0"/>
      </c:catAx>
      <c:valAx>
        <c:axId val="658698975"/>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658698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Gender Norms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'Gender Norms &amp; Practices'!$H$3</c:f>
              <c:strCache>
                <c:ptCount val="1"/>
                <c:pt idx="0">
                  <c:v>High Equality</c:v>
                </c:pt>
              </c:strCache>
            </c:strRef>
          </c:tx>
          <c:spPr>
            <a:solidFill>
              <a:srgbClr val="00B050"/>
            </a:solidFill>
            <a:ln>
              <a:noFill/>
            </a:ln>
            <a:effectLst/>
          </c:spPr>
          <c:invertIfNegative val="0"/>
          <c:val>
            <c:numRef>
              <c:f>'Gender Norms &amp; Practices'!$H$4</c:f>
              <c:numCache>
                <c:formatCode>General</c:formatCode>
                <c:ptCount val="1"/>
                <c:pt idx="0">
                  <c:v>0</c:v>
                </c:pt>
              </c:numCache>
            </c:numRef>
          </c:val>
          <c:extLst>
            <c:ext xmlns:c16="http://schemas.microsoft.com/office/drawing/2014/chart" uri="{C3380CC4-5D6E-409C-BE32-E72D297353CC}">
              <c16:uniqueId val="{00000000-1021-4D4B-8AC7-FCD337C0C9FC}"/>
            </c:ext>
          </c:extLst>
        </c:ser>
        <c:ser>
          <c:idx val="1"/>
          <c:order val="1"/>
          <c:tx>
            <c:strRef>
              <c:f>'Gender Norms &amp; Practices'!$I$3</c:f>
              <c:strCache>
                <c:ptCount val="1"/>
                <c:pt idx="0">
                  <c:v>Medium Equality</c:v>
                </c:pt>
              </c:strCache>
            </c:strRef>
          </c:tx>
          <c:spPr>
            <a:solidFill>
              <a:srgbClr val="FFC000"/>
            </a:solidFill>
            <a:ln>
              <a:noFill/>
            </a:ln>
            <a:effectLst/>
          </c:spPr>
          <c:invertIfNegative val="0"/>
          <c:val>
            <c:numRef>
              <c:f>'Gender Norms &amp; Practices'!$I$4</c:f>
              <c:numCache>
                <c:formatCode>General</c:formatCode>
                <c:ptCount val="1"/>
                <c:pt idx="0">
                  <c:v>0</c:v>
                </c:pt>
              </c:numCache>
            </c:numRef>
          </c:val>
          <c:extLst>
            <c:ext xmlns:c16="http://schemas.microsoft.com/office/drawing/2014/chart" uri="{C3380CC4-5D6E-409C-BE32-E72D297353CC}">
              <c16:uniqueId val="{00000002-1021-4D4B-8AC7-FCD337C0C9FC}"/>
            </c:ext>
          </c:extLst>
        </c:ser>
        <c:ser>
          <c:idx val="2"/>
          <c:order val="2"/>
          <c:tx>
            <c:strRef>
              <c:f>'Gender Norms &amp; Practices'!$J$3</c:f>
              <c:strCache>
                <c:ptCount val="1"/>
                <c:pt idx="0">
                  <c:v>Low Equality</c:v>
                </c:pt>
              </c:strCache>
            </c:strRef>
          </c:tx>
          <c:spPr>
            <a:solidFill>
              <a:srgbClr val="FF0000"/>
            </a:solidFill>
            <a:ln>
              <a:noFill/>
            </a:ln>
            <a:effectLst/>
          </c:spPr>
          <c:invertIfNegative val="0"/>
          <c:val>
            <c:numRef>
              <c:f>'Gender Norms &amp; Practices'!$J$4</c:f>
              <c:numCache>
                <c:formatCode>General</c:formatCode>
                <c:ptCount val="1"/>
                <c:pt idx="0">
                  <c:v>4</c:v>
                </c:pt>
              </c:numCache>
            </c:numRef>
          </c:val>
          <c:extLst>
            <c:ext xmlns:c16="http://schemas.microsoft.com/office/drawing/2014/chart" uri="{C3380CC4-5D6E-409C-BE32-E72D297353CC}">
              <c16:uniqueId val="{00000003-1021-4D4B-8AC7-FCD337C0C9FC}"/>
            </c:ext>
          </c:extLst>
        </c:ser>
        <c:ser>
          <c:idx val="3"/>
          <c:order val="3"/>
          <c:tx>
            <c:strRef>
              <c:f>'Gender Norms &amp; Practices'!$K$3</c:f>
              <c:strCache>
                <c:ptCount val="1"/>
                <c:pt idx="0">
                  <c:v>No data</c:v>
                </c:pt>
              </c:strCache>
            </c:strRef>
          </c:tx>
          <c:spPr>
            <a:solidFill>
              <a:schemeClr val="accent1">
                <a:lumMod val="40000"/>
                <a:lumOff val="60000"/>
              </a:schemeClr>
            </a:solidFill>
            <a:ln>
              <a:noFill/>
            </a:ln>
            <a:effectLst/>
          </c:spPr>
          <c:invertIfNegative val="0"/>
          <c:val>
            <c:numRef>
              <c:f>'Gender Norms &amp; Practices'!$K$4</c:f>
              <c:numCache>
                <c:formatCode>General</c:formatCode>
                <c:ptCount val="1"/>
                <c:pt idx="0">
                  <c:v>0</c:v>
                </c:pt>
              </c:numCache>
            </c:numRef>
          </c:val>
          <c:extLst>
            <c:ext xmlns:c16="http://schemas.microsoft.com/office/drawing/2014/chart" uri="{C3380CC4-5D6E-409C-BE32-E72D297353CC}">
              <c16:uniqueId val="{00000004-1021-4D4B-8AC7-FCD337C0C9FC}"/>
            </c:ext>
          </c:extLst>
        </c:ser>
        <c:dLbls>
          <c:showLegendKey val="0"/>
          <c:showVal val="0"/>
          <c:showCatName val="0"/>
          <c:showSerName val="0"/>
          <c:showPercent val="0"/>
          <c:showBubbleSize val="0"/>
        </c:dLbls>
        <c:gapWidth val="150"/>
        <c:overlap val="100"/>
        <c:axId val="532323583"/>
        <c:axId val="532341887"/>
      </c:barChart>
      <c:catAx>
        <c:axId val="532323583"/>
        <c:scaling>
          <c:orientation val="minMax"/>
        </c:scaling>
        <c:delete val="1"/>
        <c:axPos val="l"/>
        <c:numFmt formatCode="General" sourceLinked="1"/>
        <c:majorTickMark val="none"/>
        <c:minorTickMark val="none"/>
        <c:tickLblPos val="nextTo"/>
        <c:crossAx val="532341887"/>
        <c:crosses val="autoZero"/>
        <c:auto val="1"/>
        <c:lblAlgn val="ctr"/>
        <c:lblOffset val="100"/>
        <c:noMultiLvlLbl val="0"/>
      </c:catAx>
      <c:valAx>
        <c:axId val="532341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23235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Institutions Outside</a:t>
            </a:r>
            <a:r>
              <a:rPr lang="nl-BE" baseline="0"/>
              <a:t> Education</a:t>
            </a:r>
            <a:endParaRPr lang="nl-B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'Institutions Outside Education'!$I$4</c:f>
              <c:strCache>
                <c:ptCount val="1"/>
                <c:pt idx="0">
                  <c:v>High Equality</c:v>
                </c:pt>
              </c:strCache>
            </c:strRef>
          </c:tx>
          <c:spPr>
            <a:solidFill>
              <a:srgbClr val="00B050"/>
            </a:solidFill>
            <a:ln>
              <a:noFill/>
            </a:ln>
            <a:effectLst/>
          </c:spPr>
          <c:invertIfNegative val="0"/>
          <c:val>
            <c:numRef>
              <c:f>'Institutions Outside Education'!$I$5</c:f>
              <c:numCache>
                <c:formatCode>General</c:formatCode>
                <c:ptCount val="1"/>
                <c:pt idx="0">
                  <c:v>3</c:v>
                </c:pt>
              </c:numCache>
            </c:numRef>
          </c:val>
          <c:extLst>
            <c:ext xmlns:c16="http://schemas.microsoft.com/office/drawing/2014/chart" uri="{C3380CC4-5D6E-409C-BE32-E72D297353CC}">
              <c16:uniqueId val="{00000000-CF58-4D96-A425-2C04E0F57423}"/>
            </c:ext>
          </c:extLst>
        </c:ser>
        <c:ser>
          <c:idx val="1"/>
          <c:order val="1"/>
          <c:tx>
            <c:strRef>
              <c:f>'Institutions Outside Education'!$J$4</c:f>
              <c:strCache>
                <c:ptCount val="1"/>
                <c:pt idx="0">
                  <c:v>Medium Equality</c:v>
                </c:pt>
              </c:strCache>
            </c:strRef>
          </c:tx>
          <c:spPr>
            <a:solidFill>
              <a:srgbClr val="FFC000"/>
            </a:solidFill>
            <a:ln>
              <a:noFill/>
            </a:ln>
            <a:effectLst/>
          </c:spPr>
          <c:invertIfNegative val="0"/>
          <c:val>
            <c:numRef>
              <c:f>'Institutions Outside Education'!$J$5</c:f>
              <c:numCache>
                <c:formatCode>General</c:formatCode>
                <c:ptCount val="1"/>
                <c:pt idx="0">
                  <c:v>0</c:v>
                </c:pt>
              </c:numCache>
            </c:numRef>
          </c:val>
          <c:extLst>
            <c:ext xmlns:c16="http://schemas.microsoft.com/office/drawing/2014/chart" uri="{C3380CC4-5D6E-409C-BE32-E72D297353CC}">
              <c16:uniqueId val="{00000001-CF58-4D96-A425-2C04E0F57423}"/>
            </c:ext>
          </c:extLst>
        </c:ser>
        <c:ser>
          <c:idx val="2"/>
          <c:order val="2"/>
          <c:tx>
            <c:strRef>
              <c:f>'Institutions Outside Education'!$K$4</c:f>
              <c:strCache>
                <c:ptCount val="1"/>
                <c:pt idx="0">
                  <c:v>Low Equality</c:v>
                </c:pt>
              </c:strCache>
            </c:strRef>
          </c:tx>
          <c:spPr>
            <a:solidFill>
              <a:srgbClr val="FF0000"/>
            </a:solidFill>
            <a:ln>
              <a:noFill/>
            </a:ln>
            <a:effectLst/>
          </c:spPr>
          <c:invertIfNegative val="0"/>
          <c:val>
            <c:numRef>
              <c:f>'Institutions Outside Education'!$K$5</c:f>
              <c:numCache>
                <c:formatCode>General</c:formatCode>
                <c:ptCount val="1"/>
                <c:pt idx="0">
                  <c:v>1</c:v>
                </c:pt>
              </c:numCache>
            </c:numRef>
          </c:val>
          <c:extLst>
            <c:ext xmlns:c16="http://schemas.microsoft.com/office/drawing/2014/chart" uri="{C3380CC4-5D6E-409C-BE32-E72D297353CC}">
              <c16:uniqueId val="{00000002-CF58-4D96-A425-2C04E0F57423}"/>
            </c:ext>
          </c:extLst>
        </c:ser>
        <c:ser>
          <c:idx val="3"/>
          <c:order val="3"/>
          <c:tx>
            <c:strRef>
              <c:f>'Institutions Outside Education'!$L$4</c:f>
              <c:strCache>
                <c:ptCount val="1"/>
                <c:pt idx="0">
                  <c:v>No data</c:v>
                </c:pt>
              </c:strCache>
            </c:strRef>
          </c:tx>
          <c:spPr>
            <a:solidFill>
              <a:schemeClr val="accent1">
                <a:lumMod val="40000"/>
                <a:lumOff val="60000"/>
              </a:schemeClr>
            </a:solidFill>
            <a:ln>
              <a:noFill/>
            </a:ln>
            <a:effectLst/>
          </c:spPr>
          <c:invertIfNegative val="0"/>
          <c:val>
            <c:numRef>
              <c:f>'Institutions Outside Education'!$L$5</c:f>
              <c:numCache>
                <c:formatCode>General</c:formatCode>
                <c:ptCount val="1"/>
                <c:pt idx="0">
                  <c:v>0</c:v>
                </c:pt>
              </c:numCache>
            </c:numRef>
          </c:val>
          <c:extLst>
            <c:ext xmlns:c16="http://schemas.microsoft.com/office/drawing/2014/chart" uri="{C3380CC4-5D6E-409C-BE32-E72D297353CC}">
              <c16:uniqueId val="{00000003-CF58-4D96-A425-2C04E0F57423}"/>
            </c:ext>
          </c:extLst>
        </c:ser>
        <c:dLbls>
          <c:showLegendKey val="0"/>
          <c:showVal val="0"/>
          <c:showCatName val="0"/>
          <c:showSerName val="0"/>
          <c:showPercent val="0"/>
          <c:showBubbleSize val="0"/>
        </c:dLbls>
        <c:gapWidth val="182"/>
        <c:overlap val="100"/>
        <c:axId val="792443071"/>
        <c:axId val="792443487"/>
      </c:barChart>
      <c:catAx>
        <c:axId val="792443071"/>
        <c:scaling>
          <c:orientation val="minMax"/>
        </c:scaling>
        <c:delete val="1"/>
        <c:axPos val="l"/>
        <c:numFmt formatCode="General" sourceLinked="1"/>
        <c:majorTickMark val="none"/>
        <c:minorTickMark val="none"/>
        <c:tickLblPos val="nextTo"/>
        <c:crossAx val="792443487"/>
        <c:crosses val="autoZero"/>
        <c:auto val="1"/>
        <c:lblAlgn val="ctr"/>
        <c:lblOffset val="100"/>
        <c:noMultiLvlLbl val="0"/>
      </c:catAx>
      <c:valAx>
        <c:axId val="7924434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79244307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laws &amp; policies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'Education Laws &amp; Policies'!$J$4</c:f>
              <c:strCache>
                <c:ptCount val="1"/>
                <c:pt idx="0">
                  <c:v>High Equality</c:v>
                </c:pt>
              </c:strCache>
            </c:strRef>
          </c:tx>
          <c:spPr>
            <a:solidFill>
              <a:srgbClr val="00B050"/>
            </a:solidFill>
            <a:ln>
              <a:noFill/>
            </a:ln>
            <a:effectLst/>
          </c:spPr>
          <c:invertIfNegative val="0"/>
          <c:val>
            <c:numRef>
              <c:f>'Education Laws &amp; Policies'!$J$5</c:f>
              <c:numCache>
                <c:formatCode>General</c:formatCode>
                <c:ptCount val="1"/>
                <c:pt idx="0">
                  <c:v>3</c:v>
                </c:pt>
              </c:numCache>
            </c:numRef>
          </c:val>
          <c:extLst>
            <c:ext xmlns:c16="http://schemas.microsoft.com/office/drawing/2014/chart" uri="{C3380CC4-5D6E-409C-BE32-E72D297353CC}">
              <c16:uniqueId val="{00000000-9671-4056-A08C-36E6A7B7F2BE}"/>
            </c:ext>
          </c:extLst>
        </c:ser>
        <c:ser>
          <c:idx val="1"/>
          <c:order val="1"/>
          <c:tx>
            <c:strRef>
              <c:f>'Education Laws &amp; Policies'!$K$4</c:f>
              <c:strCache>
                <c:ptCount val="1"/>
                <c:pt idx="0">
                  <c:v>Medium Equality</c:v>
                </c:pt>
              </c:strCache>
            </c:strRef>
          </c:tx>
          <c:spPr>
            <a:solidFill>
              <a:srgbClr val="FFC000"/>
            </a:solidFill>
            <a:ln>
              <a:noFill/>
            </a:ln>
            <a:effectLst/>
          </c:spPr>
          <c:invertIfNegative val="0"/>
          <c:val>
            <c:numRef>
              <c:f>'Education Laws &amp; Policies'!$K$5</c:f>
              <c:numCache>
                <c:formatCode>General</c:formatCode>
                <c:ptCount val="1"/>
                <c:pt idx="0">
                  <c:v>1</c:v>
                </c:pt>
              </c:numCache>
            </c:numRef>
          </c:val>
          <c:extLst>
            <c:ext xmlns:c16="http://schemas.microsoft.com/office/drawing/2014/chart" uri="{C3380CC4-5D6E-409C-BE32-E72D297353CC}">
              <c16:uniqueId val="{00000002-9671-4056-A08C-36E6A7B7F2BE}"/>
            </c:ext>
          </c:extLst>
        </c:ser>
        <c:ser>
          <c:idx val="2"/>
          <c:order val="2"/>
          <c:tx>
            <c:strRef>
              <c:f>'Education Laws &amp; Policies'!$L$4</c:f>
              <c:strCache>
                <c:ptCount val="1"/>
                <c:pt idx="0">
                  <c:v>Low Equality</c:v>
                </c:pt>
              </c:strCache>
            </c:strRef>
          </c:tx>
          <c:spPr>
            <a:solidFill>
              <a:srgbClr val="FF0000"/>
            </a:solidFill>
            <a:ln>
              <a:noFill/>
            </a:ln>
            <a:effectLst/>
          </c:spPr>
          <c:invertIfNegative val="0"/>
          <c:val>
            <c:numRef>
              <c:f>'Education Laws &amp; Policies'!$L$5</c:f>
              <c:numCache>
                <c:formatCode>General</c:formatCode>
                <c:ptCount val="1"/>
                <c:pt idx="0">
                  <c:v>2</c:v>
                </c:pt>
              </c:numCache>
            </c:numRef>
          </c:val>
          <c:extLst>
            <c:ext xmlns:c16="http://schemas.microsoft.com/office/drawing/2014/chart" uri="{C3380CC4-5D6E-409C-BE32-E72D297353CC}">
              <c16:uniqueId val="{00000003-9671-4056-A08C-36E6A7B7F2BE}"/>
            </c:ext>
          </c:extLst>
        </c:ser>
        <c:ser>
          <c:idx val="3"/>
          <c:order val="3"/>
          <c:tx>
            <c:strRef>
              <c:f>'Education Laws &amp; Policies'!$M$4</c:f>
              <c:strCache>
                <c:ptCount val="1"/>
                <c:pt idx="0">
                  <c:v>No data</c:v>
                </c:pt>
              </c:strCache>
            </c:strRef>
          </c:tx>
          <c:spPr>
            <a:solidFill>
              <a:schemeClr val="accent1">
                <a:lumMod val="40000"/>
                <a:lumOff val="60000"/>
              </a:schemeClr>
            </a:solidFill>
            <a:ln>
              <a:noFill/>
            </a:ln>
            <a:effectLst/>
          </c:spPr>
          <c:invertIfNegative val="0"/>
          <c:val>
            <c:numRef>
              <c:f>'Education Laws &amp; Policies'!$M$5</c:f>
              <c:numCache>
                <c:formatCode>General</c:formatCode>
                <c:ptCount val="1"/>
                <c:pt idx="0">
                  <c:v>0</c:v>
                </c:pt>
              </c:numCache>
            </c:numRef>
          </c:val>
          <c:extLst>
            <c:ext xmlns:c16="http://schemas.microsoft.com/office/drawing/2014/chart" uri="{C3380CC4-5D6E-409C-BE32-E72D297353CC}">
              <c16:uniqueId val="{00000004-9671-4056-A08C-36E6A7B7F2BE}"/>
            </c:ext>
          </c:extLst>
        </c:ser>
        <c:dLbls>
          <c:showLegendKey val="0"/>
          <c:showVal val="0"/>
          <c:showCatName val="0"/>
          <c:showSerName val="0"/>
          <c:showPercent val="0"/>
          <c:showBubbleSize val="0"/>
        </c:dLbls>
        <c:gapWidth val="150"/>
        <c:overlap val="100"/>
        <c:axId val="532322751"/>
        <c:axId val="532343967"/>
      </c:barChart>
      <c:catAx>
        <c:axId val="532322751"/>
        <c:scaling>
          <c:orientation val="minMax"/>
        </c:scaling>
        <c:delete val="1"/>
        <c:axPos val="l"/>
        <c:numFmt formatCode="General" sourceLinked="1"/>
        <c:majorTickMark val="none"/>
        <c:minorTickMark val="none"/>
        <c:tickLblPos val="nextTo"/>
        <c:crossAx val="532343967"/>
        <c:crosses val="autoZero"/>
        <c:auto val="1"/>
        <c:lblAlgn val="ctr"/>
        <c:lblOffset val="100"/>
        <c:noMultiLvlLbl val="0"/>
      </c:catAx>
      <c:valAx>
        <c:axId val="53234396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2322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System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'Education System'!$Q$4</c:f>
              <c:strCache>
                <c:ptCount val="1"/>
                <c:pt idx="0">
                  <c:v>High Equality</c:v>
                </c:pt>
              </c:strCache>
            </c:strRef>
          </c:tx>
          <c:spPr>
            <a:solidFill>
              <a:srgbClr val="00B05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System'!$Q$5:$Q$12</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0-71B4-4053-AA81-022C9D71C069}"/>
            </c:ext>
          </c:extLst>
        </c:ser>
        <c:ser>
          <c:idx val="1"/>
          <c:order val="1"/>
          <c:tx>
            <c:strRef>
              <c:f>'Education System'!$R$4</c:f>
              <c:strCache>
                <c:ptCount val="1"/>
                <c:pt idx="0">
                  <c:v>Medium Equality</c:v>
                </c:pt>
              </c:strCache>
            </c:strRef>
          </c:tx>
          <c:spPr>
            <a:solidFill>
              <a:srgbClr val="FFC00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System'!$R$5:$R$12</c:f>
              <c:numCache>
                <c:formatCode>General</c:formatCode>
                <c:ptCount val="8"/>
                <c:pt idx="0">
                  <c:v>5</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1-71B4-4053-AA81-022C9D71C069}"/>
            </c:ext>
          </c:extLst>
        </c:ser>
        <c:ser>
          <c:idx val="2"/>
          <c:order val="2"/>
          <c:tx>
            <c:strRef>
              <c:f>'Education System'!$S$4</c:f>
              <c:strCache>
                <c:ptCount val="1"/>
                <c:pt idx="0">
                  <c:v>Low Equality</c:v>
                </c:pt>
              </c:strCache>
            </c:strRef>
          </c:tx>
          <c:spPr>
            <a:solidFill>
              <a:srgbClr val="FF0000"/>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System'!$S$5:$S$12</c:f>
              <c:numCache>
                <c:formatCode>General</c:formatCode>
                <c:ptCount val="8"/>
                <c:pt idx="0">
                  <c:v>4</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2-71B4-4053-AA81-022C9D71C069}"/>
            </c:ext>
          </c:extLst>
        </c:ser>
        <c:ser>
          <c:idx val="3"/>
          <c:order val="3"/>
          <c:tx>
            <c:strRef>
              <c:f>'Education System'!$T$4</c:f>
              <c:strCache>
                <c:ptCount val="1"/>
                <c:pt idx="0">
                  <c:v>No data</c:v>
                </c:pt>
              </c:strCache>
            </c:strRef>
          </c:tx>
          <c:spPr>
            <a:solidFill>
              <a:schemeClr val="accent1">
                <a:lumMod val="40000"/>
                <a:lumOff val="60000"/>
              </a:schemeClr>
            </a:solidFill>
            <a:ln>
              <a:noFill/>
            </a:ln>
            <a:effectLst/>
          </c:spPr>
          <c:invertIfNegative val="0"/>
          <c:cat>
            <c:strRef>
              <c:f>'Education System'!$P$5:$P$12</c:f>
              <c:strCache>
                <c:ptCount val="8"/>
                <c:pt idx="0">
                  <c:v>National</c:v>
                </c:pt>
                <c:pt idx="1">
                  <c:v>Rural</c:v>
                </c:pt>
                <c:pt idx="2">
                  <c:v>Urban</c:v>
                </c:pt>
                <c:pt idx="3">
                  <c:v>Geographical region 1</c:v>
                </c:pt>
                <c:pt idx="4">
                  <c:v>Geographical region 2</c:v>
                </c:pt>
                <c:pt idx="5">
                  <c:v>Geographical region 3</c:v>
                </c:pt>
                <c:pt idx="6">
                  <c:v>Geographical region 4</c:v>
                </c:pt>
                <c:pt idx="7">
                  <c:v>Geographical region 5</c:v>
                </c:pt>
              </c:strCache>
            </c:strRef>
          </c:cat>
          <c:val>
            <c:numRef>
              <c:f>'Education System'!$T$5:$T$12</c:f>
              <c:numCache>
                <c:formatCode>General</c:formatCode>
                <c:ptCount val="8"/>
                <c:pt idx="0">
                  <c:v>2</c:v>
                </c:pt>
                <c:pt idx="1">
                  <c:v>4</c:v>
                </c:pt>
                <c:pt idx="2">
                  <c:v>4</c:v>
                </c:pt>
                <c:pt idx="3">
                  <c:v>4</c:v>
                </c:pt>
                <c:pt idx="4">
                  <c:v>4</c:v>
                </c:pt>
                <c:pt idx="5">
                  <c:v>4</c:v>
                </c:pt>
                <c:pt idx="6">
                  <c:v>4</c:v>
                </c:pt>
                <c:pt idx="7">
                  <c:v>4</c:v>
                </c:pt>
              </c:numCache>
            </c:numRef>
          </c:val>
          <c:extLst>
            <c:ext xmlns:c16="http://schemas.microsoft.com/office/drawing/2014/chart" uri="{C3380CC4-5D6E-409C-BE32-E72D297353CC}">
              <c16:uniqueId val="{00000003-71B4-4053-AA81-022C9D71C069}"/>
            </c:ext>
          </c:extLst>
        </c:ser>
        <c:dLbls>
          <c:showLegendKey val="0"/>
          <c:showVal val="0"/>
          <c:showCatName val="0"/>
          <c:showSerName val="0"/>
          <c:showPercent val="0"/>
          <c:showBubbleSize val="0"/>
        </c:dLbls>
        <c:gapWidth val="150"/>
        <c:overlap val="100"/>
        <c:axId val="532326079"/>
        <c:axId val="532333151"/>
      </c:barChart>
      <c:catAx>
        <c:axId val="532326079"/>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2333151"/>
        <c:crosses val="autoZero"/>
        <c:auto val="1"/>
        <c:lblAlgn val="ctr"/>
        <c:lblOffset val="100"/>
        <c:noMultiLvlLbl val="0"/>
      </c:catAx>
      <c:valAx>
        <c:axId val="532333151"/>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3232607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Education Outcomes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'Education Outcomes'!$H$3</c:f>
              <c:strCache>
                <c:ptCount val="1"/>
                <c:pt idx="0">
                  <c:v>High Equality</c:v>
                </c:pt>
              </c:strCache>
            </c:strRef>
          </c:tx>
          <c:spPr>
            <a:solidFill>
              <a:srgbClr val="00B050"/>
            </a:solidFill>
            <a:ln>
              <a:noFill/>
            </a:ln>
            <a:effectLst/>
          </c:spPr>
          <c:invertIfNegative val="0"/>
          <c:val>
            <c:numRef>
              <c:f>'Education Outcomes'!$H$4</c:f>
              <c:numCache>
                <c:formatCode>General</c:formatCode>
                <c:ptCount val="1"/>
                <c:pt idx="0">
                  <c:v>0</c:v>
                </c:pt>
              </c:numCache>
            </c:numRef>
          </c:val>
          <c:extLst>
            <c:ext xmlns:c16="http://schemas.microsoft.com/office/drawing/2014/chart" uri="{C3380CC4-5D6E-409C-BE32-E72D297353CC}">
              <c16:uniqueId val="{00000000-60CE-4E43-9EC8-BC4B19BA9046}"/>
            </c:ext>
          </c:extLst>
        </c:ser>
        <c:ser>
          <c:idx val="1"/>
          <c:order val="1"/>
          <c:tx>
            <c:strRef>
              <c:f>'Education Outcomes'!$I$3</c:f>
              <c:strCache>
                <c:ptCount val="1"/>
                <c:pt idx="0">
                  <c:v>Medium Equality</c:v>
                </c:pt>
              </c:strCache>
            </c:strRef>
          </c:tx>
          <c:spPr>
            <a:solidFill>
              <a:srgbClr val="FFC000"/>
            </a:solidFill>
            <a:ln>
              <a:noFill/>
            </a:ln>
            <a:effectLst/>
          </c:spPr>
          <c:invertIfNegative val="0"/>
          <c:val>
            <c:numRef>
              <c:f>'Education Outcomes'!$I$4</c:f>
              <c:numCache>
                <c:formatCode>General</c:formatCode>
                <c:ptCount val="1"/>
                <c:pt idx="0">
                  <c:v>1</c:v>
                </c:pt>
              </c:numCache>
            </c:numRef>
          </c:val>
          <c:extLst>
            <c:ext xmlns:c16="http://schemas.microsoft.com/office/drawing/2014/chart" uri="{C3380CC4-5D6E-409C-BE32-E72D297353CC}">
              <c16:uniqueId val="{00000002-60CE-4E43-9EC8-BC4B19BA9046}"/>
            </c:ext>
          </c:extLst>
        </c:ser>
        <c:ser>
          <c:idx val="2"/>
          <c:order val="2"/>
          <c:tx>
            <c:strRef>
              <c:f>'Education Outcomes'!$J$3</c:f>
              <c:strCache>
                <c:ptCount val="1"/>
                <c:pt idx="0">
                  <c:v>Low Equality</c:v>
                </c:pt>
              </c:strCache>
            </c:strRef>
          </c:tx>
          <c:spPr>
            <a:solidFill>
              <a:srgbClr val="FF0000"/>
            </a:solidFill>
            <a:ln>
              <a:noFill/>
            </a:ln>
            <a:effectLst/>
          </c:spPr>
          <c:invertIfNegative val="0"/>
          <c:val>
            <c:numRef>
              <c:f>'Education Outcomes'!$J$4</c:f>
              <c:numCache>
                <c:formatCode>General</c:formatCode>
                <c:ptCount val="1"/>
                <c:pt idx="0">
                  <c:v>1</c:v>
                </c:pt>
              </c:numCache>
            </c:numRef>
          </c:val>
          <c:extLst>
            <c:ext xmlns:c16="http://schemas.microsoft.com/office/drawing/2014/chart" uri="{C3380CC4-5D6E-409C-BE32-E72D297353CC}">
              <c16:uniqueId val="{00000003-60CE-4E43-9EC8-BC4B19BA9046}"/>
            </c:ext>
          </c:extLst>
        </c:ser>
        <c:ser>
          <c:idx val="3"/>
          <c:order val="3"/>
          <c:tx>
            <c:strRef>
              <c:f>'Education Outcomes'!$K$3</c:f>
              <c:strCache>
                <c:ptCount val="1"/>
                <c:pt idx="0">
                  <c:v>No data</c:v>
                </c:pt>
              </c:strCache>
            </c:strRef>
          </c:tx>
          <c:spPr>
            <a:solidFill>
              <a:schemeClr val="accent1">
                <a:lumMod val="40000"/>
                <a:lumOff val="60000"/>
              </a:schemeClr>
            </a:solidFill>
            <a:ln>
              <a:noFill/>
            </a:ln>
            <a:effectLst/>
          </c:spPr>
          <c:invertIfNegative val="0"/>
          <c:val>
            <c:numRef>
              <c:f>'Education Outcomes'!$K$4</c:f>
              <c:numCache>
                <c:formatCode>General</c:formatCode>
                <c:ptCount val="1"/>
                <c:pt idx="0">
                  <c:v>1</c:v>
                </c:pt>
              </c:numCache>
            </c:numRef>
          </c:val>
          <c:extLst>
            <c:ext xmlns:c16="http://schemas.microsoft.com/office/drawing/2014/chart" uri="{C3380CC4-5D6E-409C-BE32-E72D297353CC}">
              <c16:uniqueId val="{00000004-60CE-4E43-9EC8-BC4B19BA9046}"/>
            </c:ext>
          </c:extLst>
        </c:ser>
        <c:dLbls>
          <c:showLegendKey val="0"/>
          <c:showVal val="0"/>
          <c:showCatName val="0"/>
          <c:showSerName val="0"/>
          <c:showPercent val="0"/>
          <c:showBubbleSize val="0"/>
        </c:dLbls>
        <c:gapWidth val="150"/>
        <c:overlap val="100"/>
        <c:axId val="828884559"/>
        <c:axId val="828887887"/>
      </c:barChart>
      <c:catAx>
        <c:axId val="828884559"/>
        <c:scaling>
          <c:orientation val="minMax"/>
        </c:scaling>
        <c:delete val="1"/>
        <c:axPos val="l"/>
        <c:numFmt formatCode="General" sourceLinked="1"/>
        <c:majorTickMark val="none"/>
        <c:minorTickMark val="none"/>
        <c:tickLblPos val="nextTo"/>
        <c:crossAx val="828887887"/>
        <c:crosses val="autoZero"/>
        <c:auto val="1"/>
        <c:lblAlgn val="ctr"/>
        <c:lblOffset val="100"/>
        <c:noMultiLvlLbl val="0"/>
      </c:catAx>
      <c:valAx>
        <c:axId val="828887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82888455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175260</xdr:rowOff>
    </xdr:from>
    <xdr:to>
      <xdr:col>8</xdr:col>
      <xdr:colOff>563880</xdr:colOff>
      <xdr:row>22</xdr:row>
      <xdr:rowOff>76200</xdr:rowOff>
    </xdr:to>
    <xdr:graphicFrame macro="">
      <xdr:nvGraphicFramePr>
        <xdr:cNvPr id="2" name="Chart 1">
          <a:extLst>
            <a:ext uri="{FF2B5EF4-FFF2-40B4-BE49-F238E27FC236}">
              <a16:creationId xmlns:a16="http://schemas.microsoft.com/office/drawing/2014/main" id="{93008240-CFFA-4C02-9C63-52E778CCEA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3810</xdr:rowOff>
    </xdr:from>
    <xdr:to>
      <xdr:col>6</xdr:col>
      <xdr:colOff>198120</xdr:colOff>
      <xdr:row>30</xdr:row>
      <xdr:rowOff>22860</xdr:rowOff>
    </xdr:to>
    <xdr:graphicFrame macro="">
      <xdr:nvGraphicFramePr>
        <xdr:cNvPr id="3" name="Chart 2">
          <a:extLst>
            <a:ext uri="{FF2B5EF4-FFF2-40B4-BE49-F238E27FC236}">
              <a16:creationId xmlns:a16="http://schemas.microsoft.com/office/drawing/2014/main" id="{E51F9CA9-2EFC-40A8-B6F3-06154B005E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4</xdr:row>
      <xdr:rowOff>129540</xdr:rowOff>
    </xdr:from>
    <xdr:to>
      <xdr:col>6</xdr:col>
      <xdr:colOff>0</xdr:colOff>
      <xdr:row>18</xdr:row>
      <xdr:rowOff>148590</xdr:rowOff>
    </xdr:to>
    <xdr:graphicFrame macro="">
      <xdr:nvGraphicFramePr>
        <xdr:cNvPr id="3" name="Chart 2">
          <a:extLst>
            <a:ext uri="{FF2B5EF4-FFF2-40B4-BE49-F238E27FC236}">
              <a16:creationId xmlns:a16="http://schemas.microsoft.com/office/drawing/2014/main" id="{8E7F6012-85B2-4AB8-8547-4DFEEE87F4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487680</xdr:colOff>
      <xdr:row>5</xdr:row>
      <xdr:rowOff>19050</xdr:rowOff>
    </xdr:from>
    <xdr:to>
      <xdr:col>5</xdr:col>
      <xdr:colOff>388620</xdr:colOff>
      <xdr:row>20</xdr:row>
      <xdr:rowOff>19050</xdr:rowOff>
    </xdr:to>
    <xdr:graphicFrame macro="">
      <xdr:nvGraphicFramePr>
        <xdr:cNvPr id="2" name="Chart 1">
          <a:extLst>
            <a:ext uri="{FF2B5EF4-FFF2-40B4-BE49-F238E27FC236}">
              <a16:creationId xmlns:a16="http://schemas.microsoft.com/office/drawing/2014/main" id="{1A4232B8-AFC3-4F0E-96C6-08D3B95495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518160</xdr:colOff>
      <xdr:row>4</xdr:row>
      <xdr:rowOff>179070</xdr:rowOff>
    </xdr:from>
    <xdr:to>
      <xdr:col>5</xdr:col>
      <xdr:colOff>1104900</xdr:colOff>
      <xdr:row>19</xdr:row>
      <xdr:rowOff>179070</xdr:rowOff>
    </xdr:to>
    <xdr:graphicFrame macro="">
      <xdr:nvGraphicFramePr>
        <xdr:cNvPr id="2" name="Chart 1">
          <a:extLst>
            <a:ext uri="{FF2B5EF4-FFF2-40B4-BE49-F238E27FC236}">
              <a16:creationId xmlns:a16="http://schemas.microsoft.com/office/drawing/2014/main" id="{EC23EE9B-3694-4C93-B1F3-F16BD99E5C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xdr:colOff>
      <xdr:row>11</xdr:row>
      <xdr:rowOff>19050</xdr:rowOff>
    </xdr:from>
    <xdr:to>
      <xdr:col>9</xdr:col>
      <xdr:colOff>434340</xdr:colOff>
      <xdr:row>31</xdr:row>
      <xdr:rowOff>0</xdr:rowOff>
    </xdr:to>
    <xdr:graphicFrame macro="">
      <xdr:nvGraphicFramePr>
        <xdr:cNvPr id="2" name="Chart 1">
          <a:extLst>
            <a:ext uri="{FF2B5EF4-FFF2-40B4-BE49-F238E27FC236}">
              <a16:creationId xmlns:a16="http://schemas.microsoft.com/office/drawing/2014/main" id="{1893298B-5436-4F54-B290-366433F4DA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121920</xdr:colOff>
      <xdr:row>4</xdr:row>
      <xdr:rowOff>156210</xdr:rowOff>
    </xdr:from>
    <xdr:to>
      <xdr:col>6</xdr:col>
      <xdr:colOff>251460</xdr:colOff>
      <xdr:row>19</xdr:row>
      <xdr:rowOff>156210</xdr:rowOff>
    </xdr:to>
    <xdr:graphicFrame macro="">
      <xdr:nvGraphicFramePr>
        <xdr:cNvPr id="2" name="Chart 1">
          <a:extLst>
            <a:ext uri="{FF2B5EF4-FFF2-40B4-BE49-F238E27FC236}">
              <a16:creationId xmlns:a16="http://schemas.microsoft.com/office/drawing/2014/main" id="{2D7BEFC9-551F-4829-BE19-0A4A87CFF5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ata.unicef.org/resources/data_explorer/unicef_f/?ag=UNICEF&amp;df=GLOBAL_DATAFLOW&amp;ver=1.0&amp;dq=.MNCH_BIRTH18..&amp;startPeriod=2016&amp;endPeriod=2020" TargetMode="External"/><Relationship Id="rId13" Type="http://schemas.openxmlformats.org/officeDocument/2006/relationships/hyperlink" Target="https://en.unesco.org/education/girls-women-rights" TargetMode="External"/><Relationship Id="rId18" Type="http://schemas.openxmlformats.org/officeDocument/2006/relationships/hyperlink" Target="https://www.globalpartnership.org/content/girls-education-and-gender-education-sector-plans-and-gpe-funded-programs" TargetMode="External"/><Relationship Id="rId26" Type="http://schemas.openxmlformats.org/officeDocument/2006/relationships/hyperlink" Target="http://data.uis.unesco.org/" TargetMode="External"/><Relationship Id="rId3" Type="http://schemas.openxmlformats.org/officeDocument/2006/relationships/hyperlink" Target="https://datacatalog.worldbank.org/dataset/learning-poverty" TargetMode="External"/><Relationship Id="rId21" Type="http://schemas.openxmlformats.org/officeDocument/2006/relationships/hyperlink" Target="http://data.uis.unesco.org/" TargetMode="External"/><Relationship Id="rId7" Type="http://schemas.openxmlformats.org/officeDocument/2006/relationships/hyperlink" Target="https://data.unicef.org/resources/data_explorer/unicef_f/?ag=UNICEF&amp;df=GLOBAL_DATAFLOW&amp;ver=1.0&amp;dq=.PT_F_20-24_MRD_U18..&amp;startPeriod=2016&amp;endPeriod=2020" TargetMode="External"/><Relationship Id="rId12" Type="http://schemas.openxmlformats.org/officeDocument/2006/relationships/hyperlink" Target="https://thedocs.worldbank.org/en/doc/69b1d088e3c48ebe2cdf451e30284f04-0090082022/original/FCSList-FY23.pdf" TargetMode="External"/><Relationship Id="rId17" Type="http://schemas.openxmlformats.org/officeDocument/2006/relationships/hyperlink" Target="https://www.worldpolicycenter.org/" TargetMode="External"/><Relationship Id="rId25" Type="http://schemas.openxmlformats.org/officeDocument/2006/relationships/hyperlink" Target="https://data.worldbank.org/indicator/SG.DMK.SRCR.FN.ZS" TargetMode="External"/><Relationship Id="rId2" Type="http://schemas.openxmlformats.org/officeDocument/2006/relationships/hyperlink" Target="https://datacatalog.worldbank.org/dataset/learning-poverty" TargetMode="External"/><Relationship Id="rId16" Type="http://schemas.openxmlformats.org/officeDocument/2006/relationships/hyperlink" Target="https://en.unesco.org/education/girls-women-rights" TargetMode="External"/><Relationship Id="rId20" Type="http://schemas.openxmlformats.org/officeDocument/2006/relationships/hyperlink" Target="http://data.uis.unesco.org/" TargetMode="External"/><Relationship Id="rId29" Type="http://schemas.openxmlformats.org/officeDocument/2006/relationships/hyperlink" Target="http://data.uis.unesco.org/" TargetMode="External"/><Relationship Id="rId1" Type="http://schemas.openxmlformats.org/officeDocument/2006/relationships/hyperlink" Target="http://data.uis.unesco.org/" TargetMode="External"/><Relationship Id="rId6" Type="http://schemas.openxmlformats.org/officeDocument/2006/relationships/hyperlink" Target="https://en.unesco.org/gem-report/2020genderreport" TargetMode="External"/><Relationship Id="rId11" Type="http://schemas.openxmlformats.org/officeDocument/2006/relationships/hyperlink" Target="https://en.unesco.org/education/girls-women-rights" TargetMode="External"/><Relationship Id="rId24" Type="http://schemas.openxmlformats.org/officeDocument/2006/relationships/hyperlink" Target="http://hdr.undp.org/en/content/table-5-gender-inequality-index-gii" TargetMode="External"/><Relationship Id="rId5" Type="http://schemas.openxmlformats.org/officeDocument/2006/relationships/hyperlink" Target="https://stats.oecd.org/Index.aspx?DataSetCode=GIDDB2019" TargetMode="External"/><Relationship Id="rId15" Type="http://schemas.openxmlformats.org/officeDocument/2006/relationships/hyperlink" Target="https://en.unesco.org/education/girls-women-rights" TargetMode="External"/><Relationship Id="rId23" Type="http://schemas.openxmlformats.org/officeDocument/2006/relationships/hyperlink" Target="http://hdr.undp.org/en/content/table-5-gender-inequality-index-gii" TargetMode="External"/><Relationship Id="rId28" Type="http://schemas.openxmlformats.org/officeDocument/2006/relationships/hyperlink" Target="http://data.uis.unesco.org/" TargetMode="External"/><Relationship Id="rId10" Type="http://schemas.openxmlformats.org/officeDocument/2006/relationships/hyperlink" Target="https://en.unesco.org/education/girls-women-rights" TargetMode="External"/><Relationship Id="rId19" Type="http://schemas.openxmlformats.org/officeDocument/2006/relationships/hyperlink" Target="http://data.uis.unesco.org/" TargetMode="External"/><Relationship Id="rId31" Type="http://schemas.openxmlformats.org/officeDocument/2006/relationships/printerSettings" Target="../printerSettings/printerSettings1.bin"/><Relationship Id="rId4" Type="http://schemas.openxmlformats.org/officeDocument/2006/relationships/hyperlink" Target="https://datacatalog.worldbank.org/dataset/learning-poverty" TargetMode="External"/><Relationship Id="rId9" Type="http://schemas.openxmlformats.org/officeDocument/2006/relationships/hyperlink" Target="https://www.genderindex.org/ranking/?region=&amp;order=title&amp;sort=asc" TargetMode="External"/><Relationship Id="rId14" Type="http://schemas.openxmlformats.org/officeDocument/2006/relationships/hyperlink" Target="https://ssd.protectingeducation.org/endorsement/" TargetMode="External"/><Relationship Id="rId22" Type="http://schemas.openxmlformats.org/officeDocument/2006/relationships/hyperlink" Target="http://data.uis.unesco.org/" TargetMode="External"/><Relationship Id="rId27" Type="http://schemas.openxmlformats.org/officeDocument/2006/relationships/hyperlink" Target="http://data.uis.unesco.org/" TargetMode="External"/><Relationship Id="rId30" Type="http://schemas.openxmlformats.org/officeDocument/2006/relationships/hyperlink" Target="http://data.uis.unesco.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B51E5-B603-4F59-AB81-D080F0E04492}">
  <dimension ref="A1:E53"/>
  <sheetViews>
    <sheetView topLeftCell="A19" workbookViewId="0">
      <selection activeCell="D26" sqref="D26"/>
    </sheetView>
  </sheetViews>
  <sheetFormatPr baseColWidth="10" defaultColWidth="8.83203125" defaultRowHeight="15" x14ac:dyDescent="0.2"/>
  <cols>
    <col min="1" max="1" width="30" customWidth="1"/>
    <col min="2" max="2" width="9.33203125" customWidth="1"/>
    <col min="3" max="3" width="55.83203125" customWidth="1"/>
    <col min="4" max="4" width="31.5" customWidth="1"/>
    <col min="5" max="5" width="60.33203125" customWidth="1"/>
  </cols>
  <sheetData>
    <row r="1" spans="1:5" ht="39" customHeight="1" x14ac:dyDescent="0.2">
      <c r="A1" s="118" t="s">
        <v>0</v>
      </c>
      <c r="B1" s="119"/>
      <c r="C1" s="119"/>
      <c r="D1" s="119"/>
      <c r="E1" s="119"/>
    </row>
    <row r="2" spans="1:5" ht="39" customHeight="1" x14ac:dyDescent="0.2">
      <c r="A2" s="125" t="s">
        <v>1</v>
      </c>
      <c r="B2" s="125"/>
      <c r="C2" s="125"/>
      <c r="D2" s="125"/>
      <c r="E2" s="125"/>
    </row>
    <row r="3" spans="1:5" ht="26.5" customHeight="1" x14ac:dyDescent="0.2">
      <c r="A3" s="102" t="s">
        <v>2</v>
      </c>
      <c r="B3" s="102" t="s">
        <v>3</v>
      </c>
      <c r="C3" s="102" t="s">
        <v>4</v>
      </c>
      <c r="D3" s="102" t="s">
        <v>5</v>
      </c>
      <c r="E3" s="102" t="s">
        <v>6</v>
      </c>
    </row>
    <row r="4" spans="1:5" ht="32" x14ac:dyDescent="0.2">
      <c r="A4" s="120" t="s">
        <v>7</v>
      </c>
      <c r="B4" s="64" t="s">
        <v>8</v>
      </c>
      <c r="C4" s="103" t="s">
        <v>9</v>
      </c>
      <c r="D4" s="104" t="s">
        <v>10</v>
      </c>
      <c r="E4" s="4"/>
    </row>
    <row r="5" spans="1:5" ht="16" x14ac:dyDescent="0.2">
      <c r="A5" s="121"/>
      <c r="B5" s="64" t="s">
        <v>11</v>
      </c>
      <c r="C5" s="105" t="s">
        <v>12</v>
      </c>
      <c r="D5" s="104" t="s">
        <v>10</v>
      </c>
      <c r="E5" s="4"/>
    </row>
    <row r="6" spans="1:5" ht="33.75" customHeight="1" x14ac:dyDescent="0.2">
      <c r="A6" s="121"/>
      <c r="B6" s="64" t="s">
        <v>13</v>
      </c>
      <c r="C6" s="105" t="s">
        <v>14</v>
      </c>
      <c r="D6" s="104" t="s">
        <v>10</v>
      </c>
      <c r="E6" s="110" t="s">
        <v>15</v>
      </c>
    </row>
    <row r="7" spans="1:5" ht="32" x14ac:dyDescent="0.2">
      <c r="A7" s="121"/>
      <c r="B7" s="64" t="s">
        <v>16</v>
      </c>
      <c r="C7" s="105" t="s">
        <v>17</v>
      </c>
      <c r="D7" s="104" t="s">
        <v>10</v>
      </c>
      <c r="E7" s="110" t="s">
        <v>18</v>
      </c>
    </row>
    <row r="8" spans="1:5" ht="31.75" customHeight="1" x14ac:dyDescent="0.2">
      <c r="A8" s="121"/>
      <c r="B8" s="64" t="s">
        <v>19</v>
      </c>
      <c r="C8" s="105" t="s">
        <v>20</v>
      </c>
      <c r="D8" s="104" t="s">
        <v>10</v>
      </c>
      <c r="E8" s="110" t="s">
        <v>21</v>
      </c>
    </row>
    <row r="9" spans="1:5" ht="32" x14ac:dyDescent="0.2">
      <c r="A9" s="121"/>
      <c r="B9" s="64" t="s">
        <v>22</v>
      </c>
      <c r="C9" s="105" t="s">
        <v>23</v>
      </c>
      <c r="D9" s="104" t="s">
        <v>10</v>
      </c>
      <c r="E9" s="4"/>
    </row>
    <row r="10" spans="1:5" ht="17.5" customHeight="1" x14ac:dyDescent="0.2">
      <c r="A10" s="121"/>
      <c r="B10" s="122" t="s">
        <v>24</v>
      </c>
      <c r="C10" s="123" t="s">
        <v>25</v>
      </c>
      <c r="D10" s="104" t="s">
        <v>10</v>
      </c>
      <c r="E10" s="124" t="s">
        <v>26</v>
      </c>
    </row>
    <row r="11" spans="1:5" ht="26.5" customHeight="1" x14ac:dyDescent="0.2">
      <c r="A11" s="121"/>
      <c r="B11" s="122"/>
      <c r="C11" s="123"/>
      <c r="D11" s="104" t="s">
        <v>27</v>
      </c>
      <c r="E11" s="124"/>
    </row>
    <row r="12" spans="1:5" ht="19.5" customHeight="1" x14ac:dyDescent="0.2">
      <c r="A12" s="121"/>
      <c r="B12" s="122" t="s">
        <v>28</v>
      </c>
      <c r="C12" s="123" t="s">
        <v>29</v>
      </c>
      <c r="D12" s="104" t="s">
        <v>10</v>
      </c>
      <c r="E12" s="124" t="s">
        <v>26</v>
      </c>
    </row>
    <row r="13" spans="1:5" ht="27" customHeight="1" x14ac:dyDescent="0.2">
      <c r="A13" s="121"/>
      <c r="B13" s="122"/>
      <c r="C13" s="123"/>
      <c r="D13" s="104" t="s">
        <v>27</v>
      </c>
      <c r="E13" s="124"/>
    </row>
    <row r="14" spans="1:5" ht="17.5" customHeight="1" x14ac:dyDescent="0.2">
      <c r="A14" s="121"/>
      <c r="B14" s="122" t="s">
        <v>30</v>
      </c>
      <c r="C14" s="123" t="s">
        <v>31</v>
      </c>
      <c r="D14" s="104" t="s">
        <v>10</v>
      </c>
      <c r="E14" s="124" t="s">
        <v>26</v>
      </c>
    </row>
    <row r="15" spans="1:5" ht="28.5" customHeight="1" x14ac:dyDescent="0.2">
      <c r="A15" s="121"/>
      <c r="B15" s="122"/>
      <c r="C15" s="123"/>
      <c r="D15" s="104" t="s">
        <v>27</v>
      </c>
      <c r="E15" s="124"/>
    </row>
    <row r="16" spans="1:5" ht="18" customHeight="1" x14ac:dyDescent="0.2">
      <c r="A16" s="121"/>
      <c r="B16" s="122" t="s">
        <v>32</v>
      </c>
      <c r="C16" s="123" t="s">
        <v>33</v>
      </c>
      <c r="D16" s="104" t="s">
        <v>10</v>
      </c>
      <c r="E16" s="124" t="s">
        <v>26</v>
      </c>
    </row>
    <row r="17" spans="1:5" ht="28.75" customHeight="1" x14ac:dyDescent="0.2">
      <c r="A17" s="121"/>
      <c r="B17" s="122"/>
      <c r="C17" s="123"/>
      <c r="D17" s="104" t="s">
        <v>27</v>
      </c>
      <c r="E17" s="124"/>
    </row>
    <row r="18" spans="1:5" ht="27" customHeight="1" x14ac:dyDescent="0.2">
      <c r="A18" s="121"/>
      <c r="B18" s="64" t="s">
        <v>34</v>
      </c>
      <c r="C18" s="105" t="s">
        <v>35</v>
      </c>
      <c r="D18" s="104" t="s">
        <v>10</v>
      </c>
      <c r="E18" s="4"/>
    </row>
    <row r="19" spans="1:5" ht="64" x14ac:dyDescent="0.2">
      <c r="A19" s="120" t="s">
        <v>36</v>
      </c>
      <c r="B19" s="64">
        <v>2.1</v>
      </c>
      <c r="C19" s="105" t="s">
        <v>37</v>
      </c>
      <c r="D19" s="104" t="s">
        <v>38</v>
      </c>
      <c r="E19" s="4"/>
    </row>
    <row r="20" spans="1:5" ht="48" x14ac:dyDescent="0.2">
      <c r="A20" s="121"/>
      <c r="B20" s="64">
        <v>2.2000000000000002</v>
      </c>
      <c r="C20" s="106" t="s">
        <v>39</v>
      </c>
      <c r="D20" s="104" t="s">
        <v>40</v>
      </c>
      <c r="E20" s="4"/>
    </row>
    <row r="21" spans="1:5" ht="16" x14ac:dyDescent="0.2">
      <c r="A21" s="121"/>
      <c r="B21" s="64">
        <v>2.2999999999999998</v>
      </c>
      <c r="C21" s="105" t="s">
        <v>41</v>
      </c>
      <c r="D21" s="104" t="s">
        <v>42</v>
      </c>
      <c r="E21" s="4"/>
    </row>
    <row r="22" spans="1:5" ht="20.5" customHeight="1" x14ac:dyDescent="0.2">
      <c r="A22" s="121"/>
      <c r="B22" s="64">
        <v>2.4</v>
      </c>
      <c r="C22" s="105" t="s">
        <v>43</v>
      </c>
      <c r="D22" s="104" t="s">
        <v>42</v>
      </c>
      <c r="E22" s="4"/>
    </row>
    <row r="23" spans="1:5" ht="32" x14ac:dyDescent="0.2">
      <c r="A23" s="120" t="s">
        <v>44</v>
      </c>
      <c r="B23" s="64">
        <v>3.1</v>
      </c>
      <c r="C23" s="107" t="s">
        <v>45</v>
      </c>
      <c r="D23" s="104" t="s">
        <v>38</v>
      </c>
      <c r="E23" s="4"/>
    </row>
    <row r="24" spans="1:5" ht="48" x14ac:dyDescent="0.2">
      <c r="A24" s="121"/>
      <c r="B24" s="64">
        <v>3.2</v>
      </c>
      <c r="C24" s="105" t="s">
        <v>46</v>
      </c>
      <c r="D24" s="104" t="s">
        <v>47</v>
      </c>
      <c r="E24" s="4"/>
    </row>
    <row r="25" spans="1:5" ht="32" x14ac:dyDescent="0.2">
      <c r="A25" s="121"/>
      <c r="B25" s="64">
        <v>3.3</v>
      </c>
      <c r="C25" s="103" t="s">
        <v>48</v>
      </c>
      <c r="D25" s="104" t="s">
        <v>49</v>
      </c>
      <c r="E25" s="4"/>
    </row>
    <row r="26" spans="1:5" ht="32" x14ac:dyDescent="0.2">
      <c r="A26" s="121"/>
      <c r="B26" s="64">
        <v>3.4</v>
      </c>
      <c r="C26" s="107" t="s">
        <v>50</v>
      </c>
      <c r="D26" s="104" t="s">
        <v>51</v>
      </c>
      <c r="E26" s="4"/>
    </row>
    <row r="27" spans="1:5" ht="32" x14ac:dyDescent="0.2">
      <c r="A27" s="132" t="s">
        <v>52</v>
      </c>
      <c r="B27" s="64">
        <v>4.0999999999999996</v>
      </c>
      <c r="C27" s="105" t="s">
        <v>53</v>
      </c>
      <c r="D27" s="104" t="s">
        <v>54</v>
      </c>
      <c r="E27" s="4"/>
    </row>
    <row r="28" spans="1:5" ht="32" x14ac:dyDescent="0.2">
      <c r="A28" s="133"/>
      <c r="B28" s="64">
        <v>4.2</v>
      </c>
      <c r="C28" s="108" t="s">
        <v>55</v>
      </c>
      <c r="D28" s="109" t="s">
        <v>56</v>
      </c>
      <c r="E28" s="4"/>
    </row>
    <row r="29" spans="1:5" ht="31.75" customHeight="1" x14ac:dyDescent="0.2">
      <c r="A29" s="133"/>
      <c r="B29" s="64">
        <v>4.3</v>
      </c>
      <c r="C29" s="105" t="s">
        <v>57</v>
      </c>
      <c r="D29" s="104" t="s">
        <v>58</v>
      </c>
      <c r="E29" s="4"/>
    </row>
    <row r="30" spans="1:5" ht="19.75" customHeight="1" x14ac:dyDescent="0.2">
      <c r="A30" s="133"/>
      <c r="B30" s="122">
        <v>4.4000000000000004</v>
      </c>
      <c r="C30" s="123" t="s">
        <v>59</v>
      </c>
      <c r="D30" s="104" t="s">
        <v>60</v>
      </c>
      <c r="E30" s="126" t="s">
        <v>61</v>
      </c>
    </row>
    <row r="31" spans="1:5" ht="29.5" customHeight="1" x14ac:dyDescent="0.2">
      <c r="A31" s="133"/>
      <c r="B31" s="122"/>
      <c r="C31" s="123"/>
      <c r="D31" s="104" t="s">
        <v>62</v>
      </c>
      <c r="E31" s="127"/>
    </row>
    <row r="32" spans="1:5" ht="128" x14ac:dyDescent="0.2">
      <c r="A32" s="133"/>
      <c r="B32" s="64">
        <v>4.5</v>
      </c>
      <c r="C32" s="105" t="s">
        <v>63</v>
      </c>
      <c r="D32" s="109" t="s">
        <v>64</v>
      </c>
      <c r="E32" s="110" t="s">
        <v>65</v>
      </c>
    </row>
    <row r="33" spans="1:5" ht="32" x14ac:dyDescent="0.2">
      <c r="A33" s="134"/>
      <c r="B33" s="64">
        <v>4.5999999999999996</v>
      </c>
      <c r="C33" s="105" t="s">
        <v>66</v>
      </c>
      <c r="D33" s="109"/>
      <c r="E33" s="110" t="s">
        <v>67</v>
      </c>
    </row>
    <row r="34" spans="1:5" ht="19.5" customHeight="1" x14ac:dyDescent="0.2">
      <c r="A34" s="120" t="s">
        <v>68</v>
      </c>
      <c r="B34" s="64" t="s">
        <v>69</v>
      </c>
      <c r="C34" s="105" t="s">
        <v>70</v>
      </c>
      <c r="D34" s="104" t="s">
        <v>71</v>
      </c>
      <c r="E34" s="4"/>
    </row>
    <row r="35" spans="1:5" ht="18.75" customHeight="1" x14ac:dyDescent="0.2">
      <c r="A35" s="121"/>
      <c r="B35" s="64" t="s">
        <v>72</v>
      </c>
      <c r="C35" s="105" t="s">
        <v>73</v>
      </c>
      <c r="D35" s="104" t="s">
        <v>71</v>
      </c>
      <c r="E35" s="4"/>
    </row>
    <row r="36" spans="1:5" ht="32" x14ac:dyDescent="0.2">
      <c r="A36" s="121"/>
      <c r="B36" s="64" t="s">
        <v>74</v>
      </c>
      <c r="C36" s="105" t="s">
        <v>75</v>
      </c>
      <c r="D36" s="111"/>
      <c r="E36" s="110" t="s">
        <v>76</v>
      </c>
    </row>
    <row r="37" spans="1:5" ht="32" x14ac:dyDescent="0.2">
      <c r="A37" s="121"/>
      <c r="B37" s="64" t="s">
        <v>77</v>
      </c>
      <c r="C37" s="105" t="s">
        <v>78</v>
      </c>
      <c r="D37" s="111"/>
      <c r="E37" s="110" t="s">
        <v>76</v>
      </c>
    </row>
    <row r="38" spans="1:5" ht="64" x14ac:dyDescent="0.2">
      <c r="A38" s="121"/>
      <c r="B38" s="64" t="s">
        <v>79</v>
      </c>
      <c r="C38" s="112" t="s">
        <v>80</v>
      </c>
      <c r="D38" s="111"/>
      <c r="E38" s="110" t="s">
        <v>81</v>
      </c>
    </row>
    <row r="39" spans="1:5" ht="80" x14ac:dyDescent="0.2">
      <c r="A39" s="121"/>
      <c r="B39" s="64" t="s">
        <v>82</v>
      </c>
      <c r="C39" s="112" t="s">
        <v>83</v>
      </c>
      <c r="D39" s="116"/>
      <c r="E39" s="110" t="s">
        <v>84</v>
      </c>
    </row>
    <row r="40" spans="1:5" ht="49.5" customHeight="1" x14ac:dyDescent="0.2">
      <c r="A40" s="121"/>
      <c r="B40" s="122" t="s">
        <v>85</v>
      </c>
      <c r="C40" s="112" t="s">
        <v>86</v>
      </c>
      <c r="D40" s="128"/>
      <c r="E40" s="131" t="s">
        <v>87</v>
      </c>
    </row>
    <row r="41" spans="1:5" ht="34.5" customHeight="1" x14ac:dyDescent="0.2">
      <c r="A41" s="121"/>
      <c r="B41" s="122"/>
      <c r="C41" s="113" t="s">
        <v>88</v>
      </c>
      <c r="D41" s="129"/>
      <c r="E41" s="131"/>
    </row>
    <row r="42" spans="1:5" ht="15.75" customHeight="1" x14ac:dyDescent="0.2">
      <c r="A42" s="121"/>
      <c r="B42" s="122"/>
      <c r="C42" s="113" t="s">
        <v>89</v>
      </c>
      <c r="D42" s="129"/>
      <c r="E42" s="131"/>
    </row>
    <row r="43" spans="1:5" ht="15.75" customHeight="1" x14ac:dyDescent="0.2">
      <c r="A43" s="121"/>
      <c r="B43" s="122"/>
      <c r="C43" s="113" t="s">
        <v>90</v>
      </c>
      <c r="D43" s="129"/>
      <c r="E43" s="131"/>
    </row>
    <row r="44" spans="1:5" ht="15.75" customHeight="1" x14ac:dyDescent="0.2">
      <c r="A44" s="121"/>
      <c r="B44" s="122"/>
      <c r="C44" s="113" t="s">
        <v>91</v>
      </c>
      <c r="D44" s="129"/>
      <c r="E44" s="131"/>
    </row>
    <row r="45" spans="1:5" ht="15.75" customHeight="1" x14ac:dyDescent="0.2">
      <c r="A45" s="121"/>
      <c r="B45" s="122"/>
      <c r="C45" s="113" t="s">
        <v>92</v>
      </c>
      <c r="D45" s="129"/>
      <c r="E45" s="131"/>
    </row>
    <row r="46" spans="1:5" ht="33.75" customHeight="1" x14ac:dyDescent="0.2">
      <c r="A46" s="121"/>
      <c r="B46" s="122"/>
      <c r="C46" s="114" t="s">
        <v>93</v>
      </c>
      <c r="D46" s="130"/>
      <c r="E46" s="131"/>
    </row>
    <row r="47" spans="1:5" ht="32" x14ac:dyDescent="0.2">
      <c r="A47" s="121"/>
      <c r="B47" s="64" t="s">
        <v>94</v>
      </c>
      <c r="C47" s="103" t="s">
        <v>95</v>
      </c>
      <c r="D47" s="111"/>
      <c r="E47" s="110" t="s">
        <v>67</v>
      </c>
    </row>
    <row r="48" spans="1:5" ht="16" x14ac:dyDescent="0.2">
      <c r="A48" s="121"/>
      <c r="B48" s="64" t="s">
        <v>96</v>
      </c>
      <c r="C48" s="105" t="s">
        <v>97</v>
      </c>
      <c r="D48" s="104" t="s">
        <v>10</v>
      </c>
      <c r="E48" s="4"/>
    </row>
    <row r="49" spans="1:5" ht="32" x14ac:dyDescent="0.2">
      <c r="A49" s="121"/>
      <c r="B49" s="64" t="s">
        <v>98</v>
      </c>
      <c r="C49" s="103" t="s">
        <v>99</v>
      </c>
      <c r="D49" s="104" t="s">
        <v>10</v>
      </c>
      <c r="E49" s="4"/>
    </row>
    <row r="50" spans="1:5" ht="32" x14ac:dyDescent="0.2">
      <c r="A50" s="121"/>
      <c r="B50" s="64" t="s">
        <v>100</v>
      </c>
      <c r="C50" s="103" t="s">
        <v>101</v>
      </c>
      <c r="D50" s="111"/>
      <c r="E50" s="115" t="s">
        <v>102</v>
      </c>
    </row>
    <row r="51" spans="1:5" ht="32" x14ac:dyDescent="0.2">
      <c r="A51" s="120" t="s">
        <v>103</v>
      </c>
      <c r="B51" s="64">
        <v>6.1</v>
      </c>
      <c r="C51" s="103" t="s">
        <v>104</v>
      </c>
      <c r="D51" s="104" t="s">
        <v>105</v>
      </c>
      <c r="E51" s="4"/>
    </row>
    <row r="52" spans="1:5" ht="22.75" customHeight="1" x14ac:dyDescent="0.2">
      <c r="A52" s="121"/>
      <c r="B52" s="64">
        <v>6.2</v>
      </c>
      <c r="C52" s="105" t="s">
        <v>106</v>
      </c>
      <c r="D52" s="104" t="s">
        <v>105</v>
      </c>
      <c r="E52" s="4"/>
    </row>
    <row r="53" spans="1:5" ht="48" x14ac:dyDescent="0.2">
      <c r="A53" s="121"/>
      <c r="B53" s="64">
        <v>6.3</v>
      </c>
      <c r="C53" s="105" t="s">
        <v>107</v>
      </c>
      <c r="D53" s="104" t="s">
        <v>108</v>
      </c>
      <c r="E53" s="4"/>
    </row>
  </sheetData>
  <mergeCells count="26">
    <mergeCell ref="A23:A26"/>
    <mergeCell ref="A19:A22"/>
    <mergeCell ref="A27:A33"/>
    <mergeCell ref="A51:A53"/>
    <mergeCell ref="B30:B31"/>
    <mergeCell ref="C30:C31"/>
    <mergeCell ref="E30:E31"/>
    <mergeCell ref="A34:A50"/>
    <mergeCell ref="B40:B46"/>
    <mergeCell ref="D40:D46"/>
    <mergeCell ref="E40:E46"/>
    <mergeCell ref="A1:E1"/>
    <mergeCell ref="A4:A18"/>
    <mergeCell ref="B10:B11"/>
    <mergeCell ref="C10:C11"/>
    <mergeCell ref="E10:E11"/>
    <mergeCell ref="B12:B13"/>
    <mergeCell ref="C12:C13"/>
    <mergeCell ref="E12:E13"/>
    <mergeCell ref="B14:B15"/>
    <mergeCell ref="C14:C15"/>
    <mergeCell ref="E14:E15"/>
    <mergeCell ref="B16:B17"/>
    <mergeCell ref="C16:C17"/>
    <mergeCell ref="E16:E17"/>
    <mergeCell ref="A2:E2"/>
  </mergeCells>
  <hyperlinks>
    <hyperlink ref="D4" r:id="rId1" display="http://data.uis.unesco.org/" xr:uid="{3654BFCA-D2F9-4844-A191-59A85FBF9E5E}"/>
    <hyperlink ref="D13" r:id="rId2" display="https://datacatalog.worldbank.org/dataset/learning-poverty" xr:uid="{2BD53DBE-4127-494E-BB46-9A92B7F70918}"/>
    <hyperlink ref="D15" r:id="rId3" display="https://datacatalog.worldbank.org/dataset/learning-poverty" xr:uid="{A17B2C34-7766-44C7-AEFD-631797AD211E}"/>
    <hyperlink ref="D17" r:id="rId4" display="https://datacatalog.worldbank.org/dataset/learning-poverty" xr:uid="{6CFAA8E8-CDC3-4624-8A5D-4E2787FE298D}"/>
    <hyperlink ref="D19" r:id="rId5" display="https://stats.oecd.org/Index.aspx?DataSetCode=GIDDB2019" xr:uid="{4FC0C128-756D-4858-995B-CF9917476B30}"/>
    <hyperlink ref="D20" r:id="rId6" display="https://en.unesco.org/gem-report/2020genderreport" xr:uid="{45A492D4-421C-47EB-A52C-0746A20FB0B0}"/>
    <hyperlink ref="D21" r:id="rId7" xr:uid="{A89810B6-C91D-45CA-B763-4325D791EC48}"/>
    <hyperlink ref="D22" r:id="rId8" display="https://data.unicef.org/resources/data_explorer/unicef_f/?ag=UNICEF&amp;df=GLOBAL_DATAFLOW&amp;ver=1.0&amp;dq=.MNCH_BIRTH18..&amp;startPeriod=2016&amp;endPeriod=2020" xr:uid="{29D2DA56-00E6-43D3-AEDE-AAED1225A805}"/>
    <hyperlink ref="D23" r:id="rId9" display="https://www.genderindex.org/ranking/?region=&amp;order=title&amp;sort=asc" xr:uid="{75374580-D7E4-45AB-BB6C-1D169515CD1D}"/>
    <hyperlink ref="D24" r:id="rId10" xr:uid="{A9C3FA8D-08DC-47F1-A5FE-C0F53EE3700B}"/>
    <hyperlink ref="D25" r:id="rId11" display="https://en.unesco.org/education/girls-women-rights" xr:uid="{DE646901-816D-46C6-A4D1-12374991EECA}"/>
    <hyperlink ref="D26" r:id="rId12" xr:uid="{B402F396-CD29-4980-87BD-E0A70BF0325E}"/>
    <hyperlink ref="D27" r:id="rId13" display="https://en.unesco.org/education/girls-women-rights" xr:uid="{C53C62C0-322F-4EDF-A1E9-F40518ACD2CE}"/>
    <hyperlink ref="D28" r:id="rId14" display="https://ssd.protectingeducation.org/endorsement/" xr:uid="{B54CC219-E85D-4071-96FE-F9D15EA3293A}"/>
    <hyperlink ref="D29" r:id="rId15" display="https://en.unesco.org/education/girls-women-rights" xr:uid="{EC0754ED-14F0-43A6-84BB-411CD3DE42E7}"/>
    <hyperlink ref="D30" r:id="rId16" display="https://en.unesco.org/education/girls-women-rights" xr:uid="{D6C549FD-CBFF-4062-81DA-0AF632D15B4D}"/>
    <hyperlink ref="D31" r:id="rId17" xr:uid="{640618BD-AF9E-4CD5-9678-09A27CA62E20}"/>
    <hyperlink ref="D32" r:id="rId18" display="https://www.globalpartnership.org/content/girls-education-and-gender-education-sector-plans-and-gpe-funded-programs" xr:uid="{1B714B5B-0D49-4F09-BADF-35352404CF1B}"/>
    <hyperlink ref="D34" r:id="rId19" display="http://data.uis.unesco.org/" xr:uid="{03561E14-EB76-44C6-877D-44B08230FDAE}"/>
    <hyperlink ref="D35" r:id="rId20" display="http://data.uis.unesco.org/" xr:uid="{AED7C1DE-25C8-47C5-AF55-F789511CAC66}"/>
    <hyperlink ref="D48" r:id="rId21" display="http://data.uis.unesco.org/" xr:uid="{8028381D-0D14-473D-AC16-4D7A138D8965}"/>
    <hyperlink ref="D49" r:id="rId22" display="http://data.uis.unesco.org/" xr:uid="{FBBCA92A-0C92-4B26-AADE-1EDF8177A4D3}"/>
    <hyperlink ref="D51" r:id="rId23" display="http://hdr.undp.org/en/content/table-5-gender-inequality-index-gii" xr:uid="{9EC0FABD-A0B2-4EDD-8212-7246A6A83B13}"/>
    <hyperlink ref="D52" r:id="rId24" display="http://hdr.undp.org/en/content/table-5-gender-inequality-index-gii" xr:uid="{5C1A3AE4-E7CA-4233-BEC5-1FB861F8D38D}"/>
    <hyperlink ref="D53" r:id="rId25" display="https://data.worldbank.org/indicator/SG.DMK.SRCR.FN.ZS" xr:uid="{201722F6-89F1-4873-8C81-FAF6EAF8ADB6}"/>
    <hyperlink ref="D5:D10" r:id="rId26" display="http://data.uis.unesco.org/" xr:uid="{E45C53D0-8905-4C16-A621-033554C13CB4}"/>
    <hyperlink ref="D12" r:id="rId27" display="http://data.uis.unesco.org/" xr:uid="{4F83346D-208D-4358-A8C8-A8B52F828DE5}"/>
    <hyperlink ref="D14" r:id="rId28" display="http://data.uis.unesco.org/" xr:uid="{BBD1EFD9-06DD-4EF0-9D7B-9C05A1972DEC}"/>
    <hyperlink ref="D16" r:id="rId29" display="http://data.uis.unesco.org/" xr:uid="{1C01523A-6B47-4D12-BBFE-4E09C6FE5E27}"/>
    <hyperlink ref="D18" r:id="rId30" display="http://data.uis.unesco.org/" xr:uid="{0573CE53-D93C-4B6E-8AA0-82963C036AB7}"/>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097C1-4880-457C-9841-DB477E28708B}">
  <dimension ref="A1:H46"/>
  <sheetViews>
    <sheetView workbookViewId="0">
      <selection sqref="A1:F1"/>
    </sheetView>
  </sheetViews>
  <sheetFormatPr baseColWidth="10" defaultColWidth="8.83203125" defaultRowHeight="15" x14ac:dyDescent="0.2"/>
  <cols>
    <col min="1" max="1" width="33.33203125" customWidth="1"/>
    <col min="2" max="2" width="8.1640625" customWidth="1"/>
    <col min="3" max="3" width="38" customWidth="1"/>
    <col min="4" max="4" width="24.5" customWidth="1"/>
    <col min="5" max="5" width="23.83203125" customWidth="1"/>
    <col min="6" max="6" width="24.83203125" customWidth="1"/>
    <col min="8" max="8" width="24.5" customWidth="1"/>
  </cols>
  <sheetData>
    <row r="1" spans="1:8" ht="44.5" customHeight="1" x14ac:dyDescent="0.2">
      <c r="A1" s="135" t="s">
        <v>109</v>
      </c>
      <c r="B1" s="135"/>
      <c r="C1" s="135"/>
      <c r="D1" s="135"/>
      <c r="E1" s="135"/>
      <c r="F1" s="135"/>
    </row>
    <row r="2" spans="1:8" ht="30" customHeight="1" thickBot="1" x14ac:dyDescent="0.25">
      <c r="A2" s="75" t="s">
        <v>2</v>
      </c>
      <c r="B2" s="76" t="s">
        <v>3</v>
      </c>
      <c r="C2" s="75" t="s">
        <v>4</v>
      </c>
      <c r="D2" s="139" t="s">
        <v>110</v>
      </c>
      <c r="E2" s="140"/>
      <c r="F2" s="140"/>
    </row>
    <row r="3" spans="1:8" ht="32" x14ac:dyDescent="0.2">
      <c r="A3" s="136" t="s">
        <v>7</v>
      </c>
      <c r="B3" s="66" t="s">
        <v>8</v>
      </c>
      <c r="C3" s="67" t="s">
        <v>111</v>
      </c>
      <c r="D3" s="8" t="s">
        <v>112</v>
      </c>
      <c r="E3" s="9" t="s">
        <v>113</v>
      </c>
      <c r="F3" s="10" t="s">
        <v>114</v>
      </c>
      <c r="H3" s="56" t="s">
        <v>115</v>
      </c>
    </row>
    <row r="4" spans="1:8" ht="32" x14ac:dyDescent="0.2">
      <c r="A4" s="137"/>
      <c r="B4" s="64" t="s">
        <v>11</v>
      </c>
      <c r="C4" s="68" t="s">
        <v>116</v>
      </c>
      <c r="D4" s="5" t="s">
        <v>112</v>
      </c>
      <c r="E4" s="7" t="s">
        <v>113</v>
      </c>
      <c r="F4" s="11" t="s">
        <v>114</v>
      </c>
      <c r="H4" s="57" t="s">
        <v>117</v>
      </c>
    </row>
    <row r="5" spans="1:8" ht="32" x14ac:dyDescent="0.2">
      <c r="A5" s="137"/>
      <c r="B5" s="64" t="s">
        <v>13</v>
      </c>
      <c r="C5" s="68" t="s">
        <v>118</v>
      </c>
      <c r="D5" s="5" t="s">
        <v>112</v>
      </c>
      <c r="E5" s="7" t="s">
        <v>113</v>
      </c>
      <c r="F5" s="11" t="s">
        <v>114</v>
      </c>
      <c r="H5" s="58" t="s">
        <v>119</v>
      </c>
    </row>
    <row r="6" spans="1:8" ht="32" x14ac:dyDescent="0.2">
      <c r="A6" s="137"/>
      <c r="B6" s="64" t="s">
        <v>16</v>
      </c>
      <c r="C6" s="68" t="s">
        <v>120</v>
      </c>
      <c r="D6" s="5" t="s">
        <v>112</v>
      </c>
      <c r="E6" s="7" t="s">
        <v>113</v>
      </c>
      <c r="F6" s="11" t="s">
        <v>114</v>
      </c>
      <c r="H6" s="59" t="s">
        <v>121</v>
      </c>
    </row>
    <row r="7" spans="1:8" ht="32" x14ac:dyDescent="0.2">
      <c r="A7" s="137"/>
      <c r="B7" s="64" t="s">
        <v>19</v>
      </c>
      <c r="C7" s="68" t="s">
        <v>122</v>
      </c>
      <c r="D7" s="5" t="s">
        <v>112</v>
      </c>
      <c r="E7" s="7" t="s">
        <v>113</v>
      </c>
      <c r="F7" s="11" t="s">
        <v>114</v>
      </c>
    </row>
    <row r="8" spans="1:8" ht="32" x14ac:dyDescent="0.2">
      <c r="A8" s="137"/>
      <c r="B8" s="64" t="s">
        <v>22</v>
      </c>
      <c r="C8" s="68" t="s">
        <v>123</v>
      </c>
      <c r="D8" s="5" t="s">
        <v>112</v>
      </c>
      <c r="E8" s="7" t="s">
        <v>113</v>
      </c>
      <c r="F8" s="11" t="s">
        <v>114</v>
      </c>
    </row>
    <row r="9" spans="1:8" ht="32" x14ac:dyDescent="0.2">
      <c r="A9" s="137"/>
      <c r="B9" s="64" t="s">
        <v>24</v>
      </c>
      <c r="C9" s="68" t="s">
        <v>124</v>
      </c>
      <c r="D9" s="5" t="s">
        <v>112</v>
      </c>
      <c r="E9" s="7" t="s">
        <v>113</v>
      </c>
      <c r="F9" s="11" t="s">
        <v>114</v>
      </c>
    </row>
    <row r="10" spans="1:8" ht="32" x14ac:dyDescent="0.2">
      <c r="A10" s="137"/>
      <c r="B10" s="64" t="s">
        <v>28</v>
      </c>
      <c r="C10" s="68" t="s">
        <v>125</v>
      </c>
      <c r="D10" s="5" t="s">
        <v>112</v>
      </c>
      <c r="E10" s="7" t="s">
        <v>113</v>
      </c>
      <c r="F10" s="11" t="s">
        <v>114</v>
      </c>
      <c r="H10" s="4"/>
    </row>
    <row r="11" spans="1:8" ht="32" x14ac:dyDescent="0.2">
      <c r="A11" s="137"/>
      <c r="B11" s="64" t="s">
        <v>30</v>
      </c>
      <c r="C11" s="68" t="s">
        <v>126</v>
      </c>
      <c r="D11" s="5" t="s">
        <v>112</v>
      </c>
      <c r="E11" s="7" t="s">
        <v>113</v>
      </c>
      <c r="F11" s="11" t="s">
        <v>114</v>
      </c>
    </row>
    <row r="12" spans="1:8" ht="32" x14ac:dyDescent="0.2">
      <c r="A12" s="137"/>
      <c r="B12" s="64" t="s">
        <v>32</v>
      </c>
      <c r="C12" s="68" t="s">
        <v>127</v>
      </c>
      <c r="D12" s="5" t="s">
        <v>112</v>
      </c>
      <c r="E12" s="7" t="s">
        <v>113</v>
      </c>
      <c r="F12" s="11" t="s">
        <v>114</v>
      </c>
    </row>
    <row r="13" spans="1:8" ht="33" thickBot="1" x14ac:dyDescent="0.25">
      <c r="A13" s="138"/>
      <c r="B13" s="65" t="s">
        <v>34</v>
      </c>
      <c r="C13" s="69" t="s">
        <v>128</v>
      </c>
      <c r="D13" s="12" t="s">
        <v>129</v>
      </c>
      <c r="E13" s="13" t="s">
        <v>130</v>
      </c>
      <c r="F13" s="14" t="s">
        <v>131</v>
      </c>
    </row>
    <row r="14" spans="1:8" ht="21.75" customHeight="1" x14ac:dyDescent="0.2">
      <c r="A14" s="136" t="s">
        <v>36</v>
      </c>
      <c r="B14" s="66">
        <v>2.1</v>
      </c>
      <c r="C14" s="67" t="s">
        <v>132</v>
      </c>
      <c r="D14" s="8" t="s">
        <v>133</v>
      </c>
      <c r="E14" s="15" t="s">
        <v>134</v>
      </c>
      <c r="F14" s="10" t="s">
        <v>135</v>
      </c>
    </row>
    <row r="15" spans="1:8" ht="32" x14ac:dyDescent="0.2">
      <c r="A15" s="137"/>
      <c r="B15" s="64">
        <v>2.2000000000000002</v>
      </c>
      <c r="C15" s="68" t="s">
        <v>136</v>
      </c>
      <c r="D15" s="5" t="s">
        <v>137</v>
      </c>
      <c r="E15" s="7" t="s">
        <v>138</v>
      </c>
      <c r="F15" s="11" t="s">
        <v>139</v>
      </c>
    </row>
    <row r="16" spans="1:8" ht="18.75" customHeight="1" x14ac:dyDescent="0.2">
      <c r="A16" s="137"/>
      <c r="B16" s="64">
        <v>2.2999999999999998</v>
      </c>
      <c r="C16" s="68" t="s">
        <v>140</v>
      </c>
      <c r="D16" s="20">
        <v>0</v>
      </c>
      <c r="E16" s="6" t="s">
        <v>141</v>
      </c>
      <c r="F16" s="11" t="s">
        <v>142</v>
      </c>
    </row>
    <row r="17" spans="1:6" ht="21" customHeight="1" thickBot="1" x14ac:dyDescent="0.25">
      <c r="A17" s="138"/>
      <c r="B17" s="65">
        <v>2.4</v>
      </c>
      <c r="C17" s="69" t="s">
        <v>143</v>
      </c>
      <c r="D17" s="12" t="s">
        <v>133</v>
      </c>
      <c r="E17" s="16" t="s">
        <v>144</v>
      </c>
      <c r="F17" s="14" t="s">
        <v>145</v>
      </c>
    </row>
    <row r="18" spans="1:6" x14ac:dyDescent="0.2">
      <c r="A18" s="136" t="s">
        <v>44</v>
      </c>
      <c r="B18" s="70">
        <v>3.1</v>
      </c>
      <c r="C18" s="60" t="s">
        <v>146</v>
      </c>
      <c r="D18" s="8" t="s">
        <v>147</v>
      </c>
      <c r="E18" s="15" t="s">
        <v>148</v>
      </c>
      <c r="F18" s="10" t="s">
        <v>149</v>
      </c>
    </row>
    <row r="19" spans="1:6" x14ac:dyDescent="0.2">
      <c r="A19" s="137"/>
      <c r="B19" s="64">
        <v>3.2</v>
      </c>
      <c r="C19" s="61" t="s">
        <v>150</v>
      </c>
      <c r="D19" s="5" t="s">
        <v>151</v>
      </c>
      <c r="E19" s="6" t="s">
        <v>152</v>
      </c>
      <c r="F19" s="11" t="s">
        <v>153</v>
      </c>
    </row>
    <row r="20" spans="1:6" x14ac:dyDescent="0.2">
      <c r="A20" s="137"/>
      <c r="B20" s="64">
        <v>3.3</v>
      </c>
      <c r="C20" s="61" t="s">
        <v>154</v>
      </c>
      <c r="D20" s="5" t="s">
        <v>155</v>
      </c>
      <c r="E20" s="6" t="s">
        <v>156</v>
      </c>
      <c r="F20" s="11" t="s">
        <v>157</v>
      </c>
    </row>
    <row r="21" spans="1:6" ht="16" thickBot="1" x14ac:dyDescent="0.25">
      <c r="A21" s="138"/>
      <c r="B21" s="65">
        <v>3.4</v>
      </c>
      <c r="C21" s="71" t="s">
        <v>158</v>
      </c>
      <c r="D21" s="72" t="s">
        <v>155</v>
      </c>
      <c r="E21" s="73"/>
      <c r="F21" s="74" t="s">
        <v>157</v>
      </c>
    </row>
    <row r="22" spans="1:6" x14ac:dyDescent="0.2">
      <c r="A22" s="136" t="s">
        <v>52</v>
      </c>
      <c r="B22" s="66">
        <v>4.0999999999999996</v>
      </c>
      <c r="C22" s="60" t="s">
        <v>159</v>
      </c>
      <c r="D22" s="8" t="s">
        <v>160</v>
      </c>
      <c r="E22" s="17"/>
      <c r="F22" s="10" t="s">
        <v>161</v>
      </c>
    </row>
    <row r="23" spans="1:6" x14ac:dyDescent="0.2">
      <c r="A23" s="137"/>
      <c r="B23" s="64">
        <v>4.2</v>
      </c>
      <c r="C23" s="61" t="s">
        <v>162</v>
      </c>
      <c r="D23" s="5" t="s">
        <v>160</v>
      </c>
      <c r="E23" s="18"/>
      <c r="F23" s="11" t="s">
        <v>155</v>
      </c>
    </row>
    <row r="24" spans="1:6" x14ac:dyDescent="0.2">
      <c r="A24" s="137"/>
      <c r="B24" s="64">
        <v>4.3</v>
      </c>
      <c r="C24" s="61" t="s">
        <v>163</v>
      </c>
      <c r="D24" s="5" t="s">
        <v>160</v>
      </c>
      <c r="E24" s="18"/>
      <c r="F24" s="11" t="s">
        <v>155</v>
      </c>
    </row>
    <row r="25" spans="1:6" x14ac:dyDescent="0.2">
      <c r="A25" s="137"/>
      <c r="B25" s="64">
        <v>4.4000000000000004</v>
      </c>
      <c r="C25" s="63" t="s">
        <v>164</v>
      </c>
      <c r="D25" s="25" t="s">
        <v>165</v>
      </c>
      <c r="E25" s="27" t="s">
        <v>166</v>
      </c>
      <c r="F25" s="26" t="s">
        <v>167</v>
      </c>
    </row>
    <row r="26" spans="1:6" ht="16" thickBot="1" x14ac:dyDescent="0.25">
      <c r="A26" s="138"/>
      <c r="B26" s="65">
        <v>4.5</v>
      </c>
      <c r="C26" s="62" t="s">
        <v>168</v>
      </c>
      <c r="D26" s="12" t="s">
        <v>160</v>
      </c>
      <c r="E26" s="16" t="s">
        <v>169</v>
      </c>
      <c r="F26" s="14" t="s">
        <v>155</v>
      </c>
    </row>
    <row r="27" spans="1:6" x14ac:dyDescent="0.2">
      <c r="A27" s="136" t="s">
        <v>170</v>
      </c>
      <c r="B27" s="66" t="s">
        <v>69</v>
      </c>
      <c r="C27" s="60" t="s">
        <v>171</v>
      </c>
      <c r="D27" s="8" t="s">
        <v>172</v>
      </c>
      <c r="E27" s="15" t="s">
        <v>173</v>
      </c>
      <c r="F27" s="10" t="s">
        <v>174</v>
      </c>
    </row>
    <row r="28" spans="1:6" x14ac:dyDescent="0.2">
      <c r="A28" s="137"/>
      <c r="B28" s="64" t="s">
        <v>72</v>
      </c>
      <c r="C28" s="61" t="s">
        <v>175</v>
      </c>
      <c r="D28" s="5" t="s">
        <v>172</v>
      </c>
      <c r="E28" s="6" t="s">
        <v>173</v>
      </c>
      <c r="F28" s="11" t="s">
        <v>174</v>
      </c>
    </row>
    <row r="29" spans="1:6" x14ac:dyDescent="0.2">
      <c r="A29" s="137"/>
      <c r="B29" s="64" t="s">
        <v>74</v>
      </c>
      <c r="C29" s="61" t="s">
        <v>176</v>
      </c>
      <c r="D29" s="5" t="s">
        <v>172</v>
      </c>
      <c r="E29" s="6" t="s">
        <v>173</v>
      </c>
      <c r="F29" s="11" t="s">
        <v>174</v>
      </c>
    </row>
    <row r="30" spans="1:6" x14ac:dyDescent="0.2">
      <c r="A30" s="137"/>
      <c r="B30" s="64" t="s">
        <v>77</v>
      </c>
      <c r="C30" s="61" t="s">
        <v>177</v>
      </c>
      <c r="D30" s="5" t="s">
        <v>172</v>
      </c>
      <c r="E30" s="6" t="s">
        <v>173</v>
      </c>
      <c r="F30" s="11" t="s">
        <v>174</v>
      </c>
    </row>
    <row r="31" spans="1:6" x14ac:dyDescent="0.2">
      <c r="A31" s="137"/>
      <c r="B31" s="64" t="s">
        <v>79</v>
      </c>
      <c r="C31" s="61" t="s">
        <v>178</v>
      </c>
      <c r="D31" s="5" t="s">
        <v>179</v>
      </c>
      <c r="E31" s="6" t="s">
        <v>180</v>
      </c>
      <c r="F31" s="11" t="s">
        <v>181</v>
      </c>
    </row>
    <row r="32" spans="1:6" x14ac:dyDescent="0.2">
      <c r="A32" s="137"/>
      <c r="B32" s="64" t="s">
        <v>82</v>
      </c>
      <c r="C32" s="61" t="s">
        <v>182</v>
      </c>
      <c r="D32" s="5" t="s">
        <v>179</v>
      </c>
      <c r="E32" s="6" t="s">
        <v>180</v>
      </c>
      <c r="F32" s="11" t="s">
        <v>181</v>
      </c>
    </row>
    <row r="33" spans="1:6" x14ac:dyDescent="0.2">
      <c r="A33" s="137"/>
      <c r="B33" s="64" t="s">
        <v>85</v>
      </c>
      <c r="C33" s="61" t="s">
        <v>183</v>
      </c>
      <c r="D33" s="20">
        <v>6</v>
      </c>
      <c r="E33" s="6" t="s">
        <v>184</v>
      </c>
      <c r="F33" s="11" t="s">
        <v>185</v>
      </c>
    </row>
    <row r="34" spans="1:6" x14ac:dyDescent="0.2">
      <c r="A34" s="137"/>
      <c r="B34" s="64" t="s">
        <v>94</v>
      </c>
      <c r="C34" s="61" t="s">
        <v>186</v>
      </c>
      <c r="D34" s="5" t="s">
        <v>160</v>
      </c>
      <c r="E34" s="18"/>
      <c r="F34" s="11" t="s">
        <v>155</v>
      </c>
    </row>
    <row r="35" spans="1:6" x14ac:dyDescent="0.2">
      <c r="A35" s="137"/>
      <c r="B35" s="64" t="s">
        <v>96</v>
      </c>
      <c r="C35" s="61" t="s">
        <v>187</v>
      </c>
      <c r="D35" s="5" t="s">
        <v>188</v>
      </c>
      <c r="E35" s="6" t="s">
        <v>189</v>
      </c>
      <c r="F35" s="11" t="s">
        <v>190</v>
      </c>
    </row>
    <row r="36" spans="1:6" x14ac:dyDescent="0.2">
      <c r="A36" s="137"/>
      <c r="B36" s="64" t="s">
        <v>98</v>
      </c>
      <c r="C36" s="61" t="s">
        <v>191</v>
      </c>
      <c r="D36" s="5" t="s">
        <v>188</v>
      </c>
      <c r="E36" s="6" t="s">
        <v>189</v>
      </c>
      <c r="F36" s="11" t="s">
        <v>190</v>
      </c>
    </row>
    <row r="37" spans="1:6" ht="16" thickBot="1" x14ac:dyDescent="0.25">
      <c r="A37" s="137"/>
      <c r="B37" s="64" t="s">
        <v>100</v>
      </c>
      <c r="C37" s="61" t="s">
        <v>192</v>
      </c>
      <c r="D37" s="5" t="s">
        <v>188</v>
      </c>
      <c r="E37" s="6" t="s">
        <v>189</v>
      </c>
      <c r="F37" s="11" t="s">
        <v>190</v>
      </c>
    </row>
    <row r="38" spans="1:6" x14ac:dyDescent="0.2">
      <c r="A38" s="136" t="s">
        <v>193</v>
      </c>
      <c r="B38" s="66">
        <v>6.1</v>
      </c>
      <c r="C38" s="60" t="s">
        <v>194</v>
      </c>
      <c r="D38" s="8" t="s">
        <v>188</v>
      </c>
      <c r="E38" s="15" t="s">
        <v>189</v>
      </c>
      <c r="F38" s="10" t="s">
        <v>190</v>
      </c>
    </row>
    <row r="39" spans="1:6" x14ac:dyDescent="0.2">
      <c r="A39" s="137"/>
      <c r="B39" s="64">
        <v>6.2</v>
      </c>
      <c r="C39" s="61" t="s">
        <v>195</v>
      </c>
      <c r="D39" s="5" t="s">
        <v>145</v>
      </c>
      <c r="E39" s="6" t="s">
        <v>196</v>
      </c>
      <c r="F39" s="11" t="s">
        <v>174</v>
      </c>
    </row>
    <row r="40" spans="1:6" ht="16" thickBot="1" x14ac:dyDescent="0.25">
      <c r="A40" s="138"/>
      <c r="B40" s="65">
        <v>6.3</v>
      </c>
      <c r="C40" s="62" t="s">
        <v>197</v>
      </c>
      <c r="D40" s="12" t="s">
        <v>198</v>
      </c>
      <c r="E40" s="16" t="s">
        <v>199</v>
      </c>
      <c r="F40" s="14" t="s">
        <v>190</v>
      </c>
    </row>
    <row r="43" spans="1:6" x14ac:dyDescent="0.2">
      <c r="A43" s="55"/>
      <c r="B43" s="55"/>
    </row>
    <row r="44" spans="1:6" x14ac:dyDescent="0.2">
      <c r="A44" s="55"/>
      <c r="B44" s="55"/>
    </row>
    <row r="45" spans="1:6" x14ac:dyDescent="0.2">
      <c r="A45" s="55"/>
      <c r="B45" s="55"/>
    </row>
    <row r="46" spans="1:6" x14ac:dyDescent="0.2">
      <c r="A46" s="55"/>
      <c r="B46" s="55"/>
    </row>
  </sheetData>
  <mergeCells count="8">
    <mergeCell ref="A1:F1"/>
    <mergeCell ref="A27:A37"/>
    <mergeCell ref="A38:A40"/>
    <mergeCell ref="A22:A26"/>
    <mergeCell ref="D2:F2"/>
    <mergeCell ref="A3:A13"/>
    <mergeCell ref="A14:A17"/>
    <mergeCell ref="A18:A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39E6E-E122-452A-9486-AEA43EF3966B}">
  <dimension ref="A1:N8"/>
  <sheetViews>
    <sheetView tabSelected="1" workbookViewId="0">
      <selection activeCell="S12" sqref="S12"/>
    </sheetView>
  </sheetViews>
  <sheetFormatPr baseColWidth="10" defaultColWidth="8.83203125" defaultRowHeight="15" x14ac:dyDescent="0.2"/>
  <cols>
    <col min="1" max="1" width="8.83203125" customWidth="1"/>
    <col min="9" max="9" width="49.5" customWidth="1"/>
    <col min="10" max="10" width="28.83203125" hidden="1" customWidth="1"/>
    <col min="11" max="11" width="11.5" hidden="1" customWidth="1"/>
    <col min="12" max="12" width="14.5" hidden="1" customWidth="1"/>
    <col min="13" max="13" width="11.33203125" hidden="1" customWidth="1"/>
    <col min="14" max="14" width="8.83203125" hidden="1" customWidth="1"/>
  </cols>
  <sheetData>
    <row r="1" spans="1:14" ht="32.5" customHeight="1" x14ac:dyDescent="0.2">
      <c r="A1" s="141" t="s">
        <v>200</v>
      </c>
      <c r="B1" s="142"/>
      <c r="C1" s="142"/>
      <c r="D1" s="142"/>
      <c r="E1" s="142"/>
      <c r="F1" s="142"/>
      <c r="G1" s="142"/>
      <c r="H1" s="142"/>
      <c r="I1" s="142"/>
    </row>
    <row r="2" spans="1:14" ht="60" customHeight="1" x14ac:dyDescent="0.2">
      <c r="A2" s="146" t="s">
        <v>277</v>
      </c>
      <c r="B2" s="146"/>
      <c r="C2" s="146"/>
      <c r="D2" s="146"/>
      <c r="E2" s="146"/>
      <c r="F2" s="146"/>
      <c r="G2" s="146"/>
      <c r="H2" s="146"/>
      <c r="I2" s="146"/>
      <c r="J2" s="4"/>
      <c r="K2" s="77" t="s">
        <v>201</v>
      </c>
      <c r="L2" s="77" t="s">
        <v>202</v>
      </c>
      <c r="M2" s="77" t="s">
        <v>203</v>
      </c>
      <c r="N2" s="77" t="s">
        <v>204</v>
      </c>
    </row>
    <row r="3" spans="1:14" ht="208" customHeight="1" x14ac:dyDescent="0.2">
      <c r="A3" s="145" t="s">
        <v>276</v>
      </c>
      <c r="B3" s="146"/>
      <c r="C3" s="146"/>
      <c r="D3" s="146"/>
      <c r="E3" s="146"/>
      <c r="F3" s="146"/>
      <c r="G3" s="146"/>
      <c r="H3" s="146"/>
      <c r="I3" s="146"/>
      <c r="J3" s="101" t="s">
        <v>7</v>
      </c>
      <c r="K3" s="4">
        <f>'Education Opportunities'!$O$4</f>
        <v>3</v>
      </c>
      <c r="L3" s="4">
        <f>'Education Opportunities'!P4</f>
        <v>0</v>
      </c>
      <c r="M3" s="4">
        <f>'Education Opportunities'!Q4</f>
        <v>6</v>
      </c>
      <c r="N3" s="4">
        <f>'Education Opportunities'!R4</f>
        <v>2</v>
      </c>
    </row>
    <row r="4" spans="1:14" x14ac:dyDescent="0.2">
      <c r="J4" s="101" t="s">
        <v>36</v>
      </c>
      <c r="K4" s="4">
        <f>'Gender Norms &amp; Practices'!H4</f>
        <v>0</v>
      </c>
      <c r="L4" s="4">
        <f>'Gender Norms &amp; Practices'!I4</f>
        <v>0</v>
      </c>
      <c r="M4" s="4">
        <f>'Gender Norms &amp; Practices'!J4</f>
        <v>4</v>
      </c>
      <c r="N4" s="4">
        <f>'Gender Norms &amp; Practices'!K4</f>
        <v>0</v>
      </c>
    </row>
    <row r="5" spans="1:14" x14ac:dyDescent="0.2">
      <c r="J5" s="101" t="s">
        <v>44</v>
      </c>
      <c r="K5" s="4">
        <f>'Institutions Outside Education'!I5</f>
        <v>3</v>
      </c>
      <c r="L5" s="4">
        <f>'Institutions Outside Education'!J5</f>
        <v>0</v>
      </c>
      <c r="M5" s="4">
        <f>'Institutions Outside Education'!K5</f>
        <v>1</v>
      </c>
      <c r="N5" s="4">
        <f>'Institutions Outside Education'!L5</f>
        <v>0</v>
      </c>
    </row>
    <row r="6" spans="1:14" x14ac:dyDescent="0.2">
      <c r="J6" s="101" t="s">
        <v>205</v>
      </c>
      <c r="K6" s="4">
        <f>'Education Laws &amp; Policies'!J5</f>
        <v>3</v>
      </c>
      <c r="L6" s="4">
        <f>'Education Laws &amp; Policies'!K5</f>
        <v>1</v>
      </c>
      <c r="M6" s="4">
        <f>'Education Laws &amp; Policies'!L5</f>
        <v>2</v>
      </c>
      <c r="N6" s="4">
        <f>'Education Laws &amp; Policies'!M5</f>
        <v>0</v>
      </c>
    </row>
    <row r="7" spans="1:14" x14ac:dyDescent="0.2">
      <c r="J7" s="101" t="s">
        <v>68</v>
      </c>
      <c r="K7" s="4">
        <f>'Education System'!Q5</f>
        <v>0</v>
      </c>
      <c r="L7" s="4">
        <f>'Education System'!R5</f>
        <v>5</v>
      </c>
      <c r="M7" s="4">
        <f>'Education System'!S5</f>
        <v>4</v>
      </c>
      <c r="N7" s="4">
        <f>'Education System'!T5</f>
        <v>2</v>
      </c>
    </row>
    <row r="8" spans="1:14" x14ac:dyDescent="0.2">
      <c r="J8" s="101" t="s">
        <v>103</v>
      </c>
      <c r="K8" s="4">
        <f>'Education Outcomes'!H4</f>
        <v>0</v>
      </c>
      <c r="L8" s="4">
        <f>'Education Outcomes'!I4</f>
        <v>1</v>
      </c>
      <c r="M8" s="4">
        <f>'Education Outcomes'!J4</f>
        <v>1</v>
      </c>
      <c r="N8" s="4">
        <f>'Education Outcomes'!K4</f>
        <v>1</v>
      </c>
    </row>
  </sheetData>
  <mergeCells count="3">
    <mergeCell ref="A2:I2"/>
    <mergeCell ref="A3:I3"/>
    <mergeCell ref="A1:I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2298E-CE65-40E2-AF47-76754CD73B74}">
  <dimension ref="A1:R33"/>
  <sheetViews>
    <sheetView topLeftCell="B2" workbookViewId="0">
      <selection activeCell="L10" sqref="L10"/>
    </sheetView>
  </sheetViews>
  <sheetFormatPr baseColWidth="10" defaultColWidth="8.83203125" defaultRowHeight="15" x14ac:dyDescent="0.2"/>
  <cols>
    <col min="1" max="1" width="30.5" customWidth="1"/>
    <col min="2" max="2" width="20.5" customWidth="1"/>
    <col min="3" max="3" width="18" customWidth="1"/>
    <col min="4" max="4" width="15.83203125" customWidth="1"/>
    <col min="5" max="5" width="18.33203125" customWidth="1"/>
    <col min="6" max="7" width="18" customWidth="1"/>
    <col min="8" max="8" width="18.33203125" customWidth="1"/>
    <col min="9" max="9" width="17.1640625" customWidth="1"/>
    <col min="10" max="10" width="21.33203125" customWidth="1"/>
    <col min="11" max="12" width="17.33203125" customWidth="1"/>
    <col min="13" max="13" width="16.83203125" customWidth="1"/>
    <col min="14" max="14" width="19.5" hidden="1" customWidth="1"/>
    <col min="15" max="15" width="12.83203125" hidden="1" customWidth="1"/>
    <col min="16" max="16" width="14.83203125" hidden="1" customWidth="1"/>
    <col min="17" max="17" width="12.33203125" hidden="1" customWidth="1"/>
    <col min="18" max="18" width="8.83203125" hidden="1" customWidth="1"/>
  </cols>
  <sheetData>
    <row r="1" spans="1:18" ht="30" customHeight="1" x14ac:dyDescent="0.2">
      <c r="A1" s="143" t="s">
        <v>206</v>
      </c>
      <c r="B1" s="143"/>
      <c r="C1" s="143"/>
      <c r="D1" s="143"/>
      <c r="E1" s="143"/>
      <c r="F1" s="143"/>
      <c r="G1" s="143"/>
      <c r="H1" s="143"/>
      <c r="I1" s="143"/>
      <c r="J1" s="143"/>
      <c r="K1" s="143"/>
      <c r="L1" s="143"/>
    </row>
    <row r="2" spans="1:18" ht="83.5" customHeight="1" x14ac:dyDescent="0.2">
      <c r="A2" s="88" t="s">
        <v>207</v>
      </c>
      <c r="B2" s="80" t="s">
        <v>208</v>
      </c>
      <c r="C2" s="81" t="s">
        <v>209</v>
      </c>
      <c r="D2" s="81" t="s">
        <v>210</v>
      </c>
      <c r="E2" s="81" t="s">
        <v>211</v>
      </c>
      <c r="F2" s="81" t="s">
        <v>212</v>
      </c>
      <c r="G2" s="81" t="s">
        <v>213</v>
      </c>
      <c r="H2" s="81" t="s">
        <v>214</v>
      </c>
      <c r="I2" s="81" t="s">
        <v>215</v>
      </c>
      <c r="J2" s="81" t="s">
        <v>216</v>
      </c>
      <c r="K2" s="81" t="s">
        <v>217</v>
      </c>
      <c r="L2" s="81" t="s">
        <v>218</v>
      </c>
    </row>
    <row r="3" spans="1:18" s="1" customFormat="1" ht="17.5" customHeight="1" x14ac:dyDescent="0.2">
      <c r="A3" s="79" t="s">
        <v>219</v>
      </c>
      <c r="B3" s="90">
        <v>0.99</v>
      </c>
      <c r="C3" s="91">
        <v>0.31</v>
      </c>
      <c r="D3" s="91">
        <v>0.75</v>
      </c>
      <c r="E3" s="91">
        <v>0.52</v>
      </c>
      <c r="F3" s="91">
        <v>0.42</v>
      </c>
      <c r="G3" s="91">
        <v>0.28000000000000003</v>
      </c>
      <c r="H3" s="92">
        <v>0.97</v>
      </c>
      <c r="I3" s="92">
        <v>0.98</v>
      </c>
      <c r="J3" s="92"/>
      <c r="K3" s="92"/>
      <c r="L3" s="92">
        <v>0.14000000000000001</v>
      </c>
      <c r="N3" s="77"/>
      <c r="O3" s="77" t="s">
        <v>201</v>
      </c>
      <c r="P3" s="77" t="s">
        <v>202</v>
      </c>
      <c r="Q3" s="77" t="s">
        <v>203</v>
      </c>
      <c r="R3" s="77" t="s">
        <v>204</v>
      </c>
    </row>
    <row r="4" spans="1:18" s="1" customFormat="1" ht="14.5" customHeight="1" x14ac:dyDescent="0.2">
      <c r="A4" s="77" t="s">
        <v>220</v>
      </c>
      <c r="B4" s="53">
        <v>0.97</v>
      </c>
      <c r="C4" s="53"/>
      <c r="D4" s="53">
        <v>0.67</v>
      </c>
      <c r="E4" s="53">
        <v>0.44</v>
      </c>
      <c r="F4" s="53">
        <v>0.41</v>
      </c>
      <c r="G4" s="53"/>
      <c r="H4" s="53"/>
      <c r="I4" s="53"/>
      <c r="J4" s="53"/>
      <c r="K4" s="53"/>
      <c r="L4" s="54">
        <v>0.15</v>
      </c>
      <c r="N4" s="77" t="s">
        <v>219</v>
      </c>
      <c r="O4" s="77">
        <f>COUNTIFS(B3:K3,"&gt;=.95",B3:K3,"&lt;=1.05")+COUNTIFS(L3,"&gt;=.85",L3,"&lt;=1.15")</f>
        <v>3</v>
      </c>
      <c r="P4" s="77">
        <f>COUNTIFS(B3:K3,"&gt;=.85",B3:K3,"&lt;.95")+COUNTIFS(B3:K3,"&gt;1.05",B3:K3,"&lt;=1.15")+COUNTIFS(L3,"&gt;=.70",L3,"&lt;.85")+COUNTIFS(L3,"&gt;1.15",L3,"&lt;=1.30")</f>
        <v>0</v>
      </c>
      <c r="Q4" s="77">
        <f>COUNTIFS(B3:K3,"&lt;.85")+COUNTIFS(B3:K3,"&gt;1.15")+COUNTIFS(L3,"&lt;.70")+COUNTIFS(L3,"&gt;1.30")</f>
        <v>6</v>
      </c>
      <c r="R4" s="77">
        <f>COUNTIF(B3:L3,"")</f>
        <v>2</v>
      </c>
    </row>
    <row r="5" spans="1:18" s="1" customFormat="1" ht="13.5" customHeight="1" x14ac:dyDescent="0.2">
      <c r="A5" s="77" t="s">
        <v>221</v>
      </c>
      <c r="B5" s="53">
        <v>0.92</v>
      </c>
      <c r="C5" s="53"/>
      <c r="D5" s="53">
        <v>0.84</v>
      </c>
      <c r="E5" s="53">
        <v>0.63</v>
      </c>
      <c r="F5" s="53">
        <v>0.47</v>
      </c>
      <c r="G5" s="53"/>
      <c r="H5" s="53"/>
      <c r="I5" s="53"/>
      <c r="J5" s="53"/>
      <c r="K5" s="53"/>
      <c r="L5" s="54">
        <v>0.16</v>
      </c>
      <c r="N5" s="77" t="s">
        <v>220</v>
      </c>
      <c r="O5" s="77">
        <f t="shared" ref="O5:O11" si="0">COUNTIFS(B4:K4,"&gt;=.95",B4:K4,"&lt;=1.05")+COUNTIFS(L4,"&gt;=.85",L4,"&lt;=1.15")</f>
        <v>1</v>
      </c>
      <c r="P5" s="77">
        <f t="shared" ref="P5:P11" si="1">COUNTIFS(B4:K4,"&gt;=.85",B4:K4,"&lt;.95")+COUNTIFS(B4:K4,"&gt;1.05",B4:K4,"&lt;=1.15")+COUNTIFS(L4,"&gt;=.70",L4,"&lt;.85")+COUNTIFS(L4,"&gt;1.15",L4,"&lt;=1.30")</f>
        <v>0</v>
      </c>
      <c r="Q5" s="77">
        <f t="shared" ref="Q5:Q11" si="2">COUNTIFS(B4:K4,"&lt;.85")+COUNTIFS(B4:K4,"&gt;1.15")+COUNTIFS(L4,"&lt;.70")+COUNTIFS(L4,"&gt;1.30")</f>
        <v>4</v>
      </c>
      <c r="R5" s="77">
        <f t="shared" ref="R5:R11" si="3">COUNTIF(B4:L4,"")</f>
        <v>6</v>
      </c>
    </row>
    <row r="6" spans="1:18" s="1" customFormat="1" ht="16.75" customHeight="1" x14ac:dyDescent="0.2">
      <c r="A6" s="77" t="s">
        <v>222</v>
      </c>
      <c r="B6" s="53"/>
      <c r="C6" s="53"/>
      <c r="D6" s="53"/>
      <c r="E6" s="53"/>
      <c r="F6" s="53"/>
      <c r="G6" s="53"/>
      <c r="H6" s="53"/>
      <c r="I6" s="53"/>
      <c r="J6" s="53"/>
      <c r="K6" s="53"/>
      <c r="L6" s="54"/>
      <c r="M6" s="32"/>
      <c r="N6" s="77" t="s">
        <v>221</v>
      </c>
      <c r="O6" s="77">
        <f t="shared" si="0"/>
        <v>0</v>
      </c>
      <c r="P6" s="77">
        <f t="shared" si="1"/>
        <v>1</v>
      </c>
      <c r="Q6" s="77">
        <f t="shared" si="2"/>
        <v>4</v>
      </c>
      <c r="R6" s="77">
        <f t="shared" si="3"/>
        <v>6</v>
      </c>
    </row>
    <row r="7" spans="1:18" s="2" customFormat="1" ht="13.5" customHeight="1" x14ac:dyDescent="0.2">
      <c r="A7" s="77" t="s">
        <v>223</v>
      </c>
      <c r="B7" s="53"/>
      <c r="C7" s="53"/>
      <c r="D7" s="53"/>
      <c r="E7" s="53"/>
      <c r="F7" s="53"/>
      <c r="G7" s="53"/>
      <c r="H7" s="53"/>
      <c r="I7" s="53"/>
      <c r="J7" s="53"/>
      <c r="K7" s="53"/>
      <c r="L7" s="54"/>
      <c r="M7" s="30"/>
      <c r="N7" s="77" t="s">
        <v>222</v>
      </c>
      <c r="O7" s="77">
        <f t="shared" si="0"/>
        <v>0</v>
      </c>
      <c r="P7" s="77">
        <f t="shared" si="1"/>
        <v>0</v>
      </c>
      <c r="Q7" s="77">
        <f t="shared" si="2"/>
        <v>0</v>
      </c>
      <c r="R7" s="77">
        <f t="shared" si="3"/>
        <v>11</v>
      </c>
    </row>
    <row r="8" spans="1:18" s="2" customFormat="1" ht="14.5" customHeight="1" x14ac:dyDescent="0.2">
      <c r="A8" s="77" t="s">
        <v>224</v>
      </c>
      <c r="B8" s="53"/>
      <c r="C8" s="53"/>
      <c r="D8" s="53"/>
      <c r="E8" s="53"/>
      <c r="F8" s="53"/>
      <c r="G8" s="53"/>
      <c r="H8" s="53"/>
      <c r="I8" s="53"/>
      <c r="J8" s="53"/>
      <c r="K8" s="53"/>
      <c r="L8" s="54"/>
      <c r="M8" s="30"/>
      <c r="N8" s="77" t="s">
        <v>223</v>
      </c>
      <c r="O8" s="77">
        <f t="shared" si="0"/>
        <v>0</v>
      </c>
      <c r="P8" s="77">
        <f t="shared" si="1"/>
        <v>0</v>
      </c>
      <c r="Q8" s="77">
        <f t="shared" si="2"/>
        <v>0</v>
      </c>
      <c r="R8" s="77">
        <f t="shared" si="3"/>
        <v>11</v>
      </c>
    </row>
    <row r="9" spans="1:18" s="2" customFormat="1" ht="12.75" customHeight="1" x14ac:dyDescent="0.2">
      <c r="A9" s="77" t="s">
        <v>225</v>
      </c>
      <c r="B9" s="53"/>
      <c r="C9" s="53"/>
      <c r="D9" s="53"/>
      <c r="E9" s="53"/>
      <c r="F9" s="53"/>
      <c r="G9" s="53"/>
      <c r="H9" s="53"/>
      <c r="I9" s="53"/>
      <c r="J9" s="53"/>
      <c r="K9" s="53"/>
      <c r="L9" s="54"/>
      <c r="M9" s="30"/>
      <c r="N9" s="77" t="s">
        <v>224</v>
      </c>
      <c r="O9" s="77">
        <f t="shared" si="0"/>
        <v>0</v>
      </c>
      <c r="P9" s="77">
        <f t="shared" si="1"/>
        <v>0</v>
      </c>
      <c r="Q9" s="77">
        <f t="shared" si="2"/>
        <v>0</v>
      </c>
      <c r="R9" s="77">
        <f t="shared" si="3"/>
        <v>11</v>
      </c>
    </row>
    <row r="10" spans="1:18" s="2" customFormat="1" ht="13.75" customHeight="1" x14ac:dyDescent="0.2">
      <c r="A10" s="77" t="s">
        <v>226</v>
      </c>
      <c r="B10" s="53"/>
      <c r="C10" s="53"/>
      <c r="D10" s="53"/>
      <c r="E10" s="53"/>
      <c r="F10" s="53"/>
      <c r="G10" s="53"/>
      <c r="H10" s="53"/>
      <c r="I10" s="53"/>
      <c r="J10" s="53"/>
      <c r="K10" s="53"/>
      <c r="L10" s="54"/>
      <c r="M10" s="24"/>
      <c r="N10" s="77" t="s">
        <v>225</v>
      </c>
      <c r="O10" s="77">
        <f t="shared" si="0"/>
        <v>0</v>
      </c>
      <c r="P10" s="77">
        <f t="shared" si="1"/>
        <v>0</v>
      </c>
      <c r="Q10" s="77">
        <f t="shared" si="2"/>
        <v>0</v>
      </c>
      <c r="R10" s="77">
        <f t="shared" si="3"/>
        <v>11</v>
      </c>
    </row>
    <row r="11" spans="1:18" s="2" customFormat="1" ht="15" customHeight="1" x14ac:dyDescent="0.2">
      <c r="B11" s="35"/>
      <c r="C11"/>
      <c r="D11" s="34"/>
      <c r="E11" s="22"/>
      <c r="F11" s="23"/>
      <c r="G11" s="23"/>
      <c r="H11" s="23"/>
      <c r="I11" s="23"/>
      <c r="J11" s="24"/>
      <c r="K11" s="24"/>
      <c r="L11" s="24"/>
      <c r="M11" s="24"/>
      <c r="N11" s="77" t="s">
        <v>226</v>
      </c>
      <c r="O11" s="77">
        <f t="shared" si="0"/>
        <v>0</v>
      </c>
      <c r="P11" s="77">
        <f t="shared" si="1"/>
        <v>0</v>
      </c>
      <c r="Q11" s="77">
        <f t="shared" si="2"/>
        <v>0</v>
      </c>
      <c r="R11" s="77">
        <f t="shared" si="3"/>
        <v>11</v>
      </c>
    </row>
    <row r="12" spans="1:18" s="2" customFormat="1" ht="14.5" customHeight="1" x14ac:dyDescent="0.2">
      <c r="B12" s="35"/>
      <c r="C12"/>
      <c r="D12" s="34"/>
      <c r="E12" s="22"/>
      <c r="F12" s="23"/>
      <c r="G12" s="23"/>
      <c r="H12" s="23"/>
      <c r="I12" s="23"/>
      <c r="J12" s="24"/>
      <c r="K12" s="24"/>
      <c r="L12" s="24"/>
      <c r="M12" s="24"/>
      <c r="N12" s="55"/>
      <c r="O12" s="55"/>
      <c r="P12" s="55"/>
      <c r="Q12" s="55"/>
      <c r="R12" s="55"/>
    </row>
    <row r="13" spans="1:18" s="2" customFormat="1" ht="16.75" customHeight="1" x14ac:dyDescent="0.2">
      <c r="B13" s="35"/>
      <c r="C13"/>
      <c r="D13" s="34"/>
      <c r="E13" s="22"/>
      <c r="F13" s="23"/>
      <c r="G13" s="23"/>
      <c r="H13" s="23"/>
      <c r="I13" s="23"/>
      <c r="J13" s="24"/>
      <c r="K13" s="24"/>
      <c r="L13" s="24"/>
      <c r="M13" s="24"/>
      <c r="N13" s="31"/>
    </row>
    <row r="14" spans="1:18" s="2" customFormat="1" ht="16.5" customHeight="1" x14ac:dyDescent="0.2">
      <c r="B14" s="35"/>
      <c r="C14"/>
      <c r="D14" s="34"/>
      <c r="E14" s="22"/>
      <c r="F14" s="23"/>
      <c r="G14" s="23"/>
      <c r="H14" s="23"/>
      <c r="I14" s="24"/>
      <c r="J14" s="24"/>
      <c r="K14" s="24"/>
      <c r="L14" s="24"/>
      <c r="M14" s="24"/>
      <c r="N14" s="24"/>
    </row>
    <row r="15" spans="1:18" s="2" customFormat="1" ht="15.75" customHeight="1" x14ac:dyDescent="0.2">
      <c r="B15" s="35"/>
      <c r="C15"/>
      <c r="D15" s="34"/>
      <c r="E15" s="22"/>
      <c r="F15" s="23"/>
      <c r="G15" s="23"/>
      <c r="H15" s="23"/>
      <c r="I15" s="23"/>
      <c r="J15" s="24"/>
      <c r="K15" s="24"/>
      <c r="L15" s="24"/>
      <c r="M15" s="24"/>
      <c r="N15" s="24"/>
    </row>
    <row r="16" spans="1:18" s="2" customFormat="1" ht="14" x14ac:dyDescent="0.2">
      <c r="D16" s="33"/>
      <c r="E16" s="22"/>
      <c r="F16" s="23"/>
      <c r="G16" s="23"/>
      <c r="H16" s="23"/>
      <c r="I16" s="23"/>
      <c r="J16" s="24"/>
      <c r="K16" s="24"/>
      <c r="L16" s="24"/>
      <c r="M16" s="24"/>
      <c r="N16" s="24"/>
    </row>
    <row r="17" spans="4:14" s="2" customFormat="1" ht="14.5" customHeight="1" x14ac:dyDescent="0.2">
      <c r="D17" s="33"/>
      <c r="E17" s="22"/>
      <c r="F17" s="23"/>
      <c r="G17" s="23"/>
      <c r="H17" s="23"/>
      <c r="I17" s="23"/>
      <c r="J17" s="24"/>
      <c r="K17" s="24"/>
      <c r="L17" s="24"/>
      <c r="M17" s="24"/>
      <c r="N17" s="24"/>
    </row>
    <row r="18" spans="4:14" s="2" customFormat="1" ht="14" x14ac:dyDescent="0.2">
      <c r="D18" s="21"/>
      <c r="E18" s="22"/>
      <c r="F18" s="23"/>
      <c r="G18" s="23"/>
      <c r="H18" s="23"/>
      <c r="I18" s="23"/>
      <c r="J18" s="24"/>
      <c r="K18" s="24"/>
      <c r="L18" s="24"/>
      <c r="M18" s="24"/>
      <c r="N18" s="24"/>
    </row>
    <row r="19" spans="4:14" s="2" customFormat="1" ht="14" x14ac:dyDescent="0.2">
      <c r="D19" s="21"/>
      <c r="E19" s="22"/>
      <c r="F19" s="23"/>
      <c r="G19" s="23"/>
      <c r="H19" s="23"/>
      <c r="I19" s="23"/>
      <c r="J19" s="24"/>
      <c r="K19" s="24"/>
      <c r="L19" s="24"/>
      <c r="M19" s="24"/>
      <c r="N19" s="24"/>
    </row>
    <row r="20" spans="4:14" s="2" customFormat="1" ht="14" x14ac:dyDescent="0.2">
      <c r="D20" s="21"/>
      <c r="E20" s="22"/>
      <c r="F20" s="23"/>
      <c r="G20" s="24"/>
      <c r="H20" s="23"/>
      <c r="I20" s="23"/>
      <c r="J20" s="24"/>
      <c r="K20" s="24"/>
      <c r="L20" s="24"/>
      <c r="M20" s="24"/>
      <c r="N20" s="24"/>
    </row>
    <row r="21" spans="4:14" s="2" customFormat="1" ht="14" x14ac:dyDescent="0.2">
      <c r="D21" s="21"/>
      <c r="E21" s="22"/>
      <c r="F21" s="23"/>
      <c r="G21" s="23"/>
      <c r="H21" s="23"/>
      <c r="I21" s="23"/>
      <c r="J21" s="24"/>
      <c r="K21" s="24"/>
      <c r="L21" s="24"/>
      <c r="M21" s="24"/>
      <c r="N21" s="24"/>
    </row>
    <row r="22" spans="4:14" s="2" customFormat="1" ht="14" x14ac:dyDescent="0.2">
      <c r="D22" s="21"/>
      <c r="E22" s="22"/>
      <c r="F22" s="23"/>
      <c r="G22" s="23"/>
      <c r="H22" s="23"/>
      <c r="I22" s="23"/>
      <c r="J22" s="24"/>
      <c r="K22" s="24"/>
      <c r="L22" s="24"/>
      <c r="M22" s="24"/>
      <c r="N22" s="24"/>
    </row>
    <row r="23" spans="4:14" s="2" customFormat="1" ht="14" x14ac:dyDescent="0.2">
      <c r="D23" s="21"/>
      <c r="E23" s="22"/>
      <c r="F23" s="23"/>
      <c r="G23" s="23"/>
      <c r="H23" s="23"/>
      <c r="I23" s="23"/>
      <c r="J23" s="24"/>
      <c r="K23" s="24"/>
      <c r="L23" s="24"/>
      <c r="M23" s="24"/>
      <c r="N23" s="24"/>
    </row>
    <row r="24" spans="4:14" s="2" customFormat="1" ht="14" x14ac:dyDescent="0.2">
      <c r="D24" s="21"/>
      <c r="E24" s="22"/>
      <c r="F24" s="23"/>
      <c r="G24" s="23"/>
      <c r="H24" s="23"/>
      <c r="I24" s="23"/>
      <c r="J24" s="24"/>
      <c r="K24" s="24"/>
      <c r="L24" s="24"/>
      <c r="M24" s="24"/>
      <c r="N24" s="24"/>
    </row>
    <row r="25" spans="4:14" s="2" customFormat="1" ht="14" x14ac:dyDescent="0.2">
      <c r="D25" s="21"/>
      <c r="E25" s="22"/>
      <c r="F25" s="23"/>
      <c r="G25" s="23"/>
      <c r="H25" s="23"/>
      <c r="I25" s="23"/>
      <c r="J25" s="24"/>
      <c r="K25" s="24"/>
      <c r="L25" s="24"/>
      <c r="M25" s="24"/>
      <c r="N25" s="24"/>
    </row>
    <row r="26" spans="4:14" s="2" customFormat="1" ht="14" x14ac:dyDescent="0.2">
      <c r="D26" s="21"/>
      <c r="E26" s="22"/>
      <c r="F26" s="23"/>
      <c r="G26" s="23"/>
      <c r="H26" s="23"/>
      <c r="I26" s="23"/>
      <c r="J26" s="24"/>
      <c r="K26" s="24"/>
      <c r="L26" s="24"/>
      <c r="M26" s="24"/>
      <c r="N26" s="24"/>
    </row>
    <row r="27" spans="4:14" x14ac:dyDescent="0.2">
      <c r="D27" s="21"/>
      <c r="E27" s="22"/>
      <c r="F27" s="23"/>
      <c r="G27" s="23"/>
      <c r="H27" s="23"/>
      <c r="I27" s="23"/>
      <c r="J27" s="24"/>
      <c r="K27" s="24"/>
      <c r="L27" s="24"/>
      <c r="M27" s="24"/>
      <c r="N27" s="24"/>
    </row>
    <row r="28" spans="4:14" x14ac:dyDescent="0.2">
      <c r="D28" s="21"/>
      <c r="E28" s="22"/>
      <c r="F28" s="23"/>
      <c r="G28" s="23"/>
      <c r="H28" s="23"/>
      <c r="I28" s="23"/>
      <c r="J28" s="24"/>
      <c r="K28" s="24"/>
      <c r="L28" s="24"/>
      <c r="M28" s="24"/>
      <c r="N28" s="24"/>
    </row>
    <row r="29" spans="4:14" x14ac:dyDescent="0.2">
      <c r="D29" s="21"/>
      <c r="E29" s="22"/>
      <c r="F29" s="23"/>
      <c r="G29" s="23"/>
      <c r="H29" s="23"/>
      <c r="I29" s="23"/>
      <c r="J29" s="24"/>
      <c r="K29" s="24"/>
      <c r="L29" s="24"/>
      <c r="M29" s="24"/>
      <c r="N29" s="24"/>
    </row>
    <row r="30" spans="4:14" x14ac:dyDescent="0.2">
      <c r="D30" s="21"/>
      <c r="E30" s="22"/>
      <c r="F30" s="23"/>
      <c r="G30" s="23"/>
      <c r="H30" s="23"/>
      <c r="I30" s="23"/>
      <c r="J30" s="24"/>
      <c r="K30" s="24"/>
      <c r="L30" s="24"/>
      <c r="M30" s="24"/>
      <c r="N30" s="24"/>
    </row>
    <row r="31" spans="4:14" x14ac:dyDescent="0.2">
      <c r="D31" s="21"/>
      <c r="E31" s="22"/>
      <c r="F31" s="23"/>
      <c r="G31" s="23"/>
      <c r="H31" s="23"/>
      <c r="I31" s="23"/>
      <c r="J31" s="24"/>
      <c r="K31" s="24"/>
      <c r="L31" s="24"/>
      <c r="M31" s="24"/>
      <c r="N31" s="24"/>
    </row>
    <row r="33" spans="4:9" s="2" customFormat="1" x14ac:dyDescent="0.2">
      <c r="D33"/>
      <c r="E33"/>
      <c r="F33"/>
      <c r="G33"/>
      <c r="H33"/>
      <c r="I33"/>
    </row>
  </sheetData>
  <mergeCells count="1">
    <mergeCell ref="A1:L1"/>
  </mergeCells>
  <conditionalFormatting sqref="B4:K10">
    <cfRule type="containsBlanks" dxfId="114" priority="32">
      <formula>LEN(TRIM(B4))=0</formula>
    </cfRule>
    <cfRule type="cellIs" dxfId="113" priority="33" operator="greaterThan">
      <formula>1.15</formula>
    </cfRule>
    <cfRule type="cellIs" dxfId="112" priority="34" operator="lessThan">
      <formula>0.85</formula>
    </cfRule>
    <cfRule type="cellIs" dxfId="111" priority="35" operator="between">
      <formula>1.06</formula>
      <formula>1.15</formula>
    </cfRule>
    <cfRule type="cellIs" dxfId="110" priority="36" operator="between">
      <formula>0.85</formula>
      <formula>0.94</formula>
    </cfRule>
    <cfRule type="cellIs" dxfId="109" priority="37" operator="between">
      <formula>0.95</formula>
      <formula>1.05</formula>
    </cfRule>
  </conditionalFormatting>
  <conditionalFormatting sqref="L4:L10">
    <cfRule type="containsBlanks" dxfId="108" priority="25">
      <formula>LEN(TRIM(L4))=0</formula>
    </cfRule>
    <cfRule type="cellIs" dxfId="107" priority="26" operator="greaterThan">
      <formula>1.3</formula>
    </cfRule>
    <cfRule type="cellIs" dxfId="106" priority="27" operator="lessThan">
      <formula>0.7</formula>
    </cfRule>
    <cfRule type="cellIs" dxfId="105" priority="28" operator="between">
      <formula>1.16</formula>
      <formula>1.3</formula>
    </cfRule>
    <cfRule type="cellIs" dxfId="104" priority="29" operator="between">
      <formula>0.7</formula>
      <formula>0.84</formula>
    </cfRule>
    <cfRule type="cellIs" dxfId="103" priority="31" operator="between">
      <formula>0.85</formula>
      <formula>1.15</formula>
    </cfRule>
  </conditionalFormatting>
  <conditionalFormatting sqref="B3:K3">
    <cfRule type="containsBlanks" dxfId="102" priority="7">
      <formula>LEN(TRIM(B3))=0</formula>
    </cfRule>
    <cfRule type="cellIs" dxfId="101" priority="8" operator="greaterThan">
      <formula>1.15</formula>
    </cfRule>
    <cfRule type="cellIs" dxfId="100" priority="9" operator="lessThan">
      <formula>0.85</formula>
    </cfRule>
    <cfRule type="cellIs" dxfId="99" priority="10" operator="between">
      <formula>1.06</formula>
      <formula>1.15</formula>
    </cfRule>
    <cfRule type="cellIs" dxfId="98" priority="11" operator="between">
      <formula>0.85</formula>
      <formula>0.94</formula>
    </cfRule>
    <cfRule type="cellIs" dxfId="97" priority="12" operator="between">
      <formula>0.95</formula>
      <formula>1.05</formula>
    </cfRule>
  </conditionalFormatting>
  <conditionalFormatting sqref="L3">
    <cfRule type="containsBlanks" dxfId="96" priority="1">
      <formula>LEN(TRIM(L3))=0</formula>
    </cfRule>
    <cfRule type="cellIs" dxfId="95" priority="2" operator="greaterThan">
      <formula>1.3</formula>
    </cfRule>
    <cfRule type="cellIs" dxfId="94" priority="3" operator="lessThan">
      <formula>0.7</formula>
    </cfRule>
    <cfRule type="cellIs" dxfId="93" priority="4" operator="between">
      <formula>1.16</formula>
      <formula>1.3</formula>
    </cfRule>
    <cfRule type="cellIs" dxfId="92" priority="5" operator="between">
      <formula>0.7</formula>
      <formula>0.84</formula>
    </cfRule>
    <cfRule type="cellIs" dxfId="91" priority="6" operator="between">
      <formula>0.85</formula>
      <formula>1.15</formula>
    </cfRule>
  </conditionalFormatting>
  <dataValidations count="2">
    <dataValidation type="decimal" showInputMessage="1" showErrorMessage="1" sqref="B4:L10" xr:uid="{119C9C8F-1501-4ADB-93C5-3351CA480078}">
      <formula1>0</formula1>
      <formula2>2</formula2>
    </dataValidation>
    <dataValidation type="decimal" allowBlank="1" showInputMessage="1" showErrorMessage="1" sqref="B3:L3" xr:uid="{EC283056-85E8-4136-9DE0-115C42667016}">
      <formula1>0</formula1>
      <formula2>2</formula2>
    </dataValidation>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34730-CF77-4E33-A0BA-7B6A9BADECB4}">
  <dimension ref="A1:K26"/>
  <sheetViews>
    <sheetView topLeftCell="C3" workbookViewId="0">
      <selection activeCell="E4" sqref="E4"/>
    </sheetView>
  </sheetViews>
  <sheetFormatPr baseColWidth="10" defaultColWidth="8.83203125" defaultRowHeight="15" x14ac:dyDescent="0.2"/>
  <cols>
    <col min="1" max="1" width="23.5" hidden="1" customWidth="1"/>
    <col min="2" max="2" width="21.5" hidden="1" customWidth="1"/>
    <col min="3" max="3" width="16.33203125" customWidth="1"/>
    <col min="4" max="4" width="17.5" customWidth="1"/>
    <col min="5" max="5" width="13.1640625" customWidth="1"/>
    <col min="6" max="6" width="15.33203125" customWidth="1"/>
    <col min="8" max="11" width="8.83203125" hidden="1" customWidth="1"/>
  </cols>
  <sheetData>
    <row r="1" spans="1:11" ht="39.75" customHeight="1" x14ac:dyDescent="0.2">
      <c r="C1" s="143" t="s">
        <v>227</v>
      </c>
      <c r="D1" s="143"/>
      <c r="E1" s="143"/>
      <c r="F1" s="143"/>
    </row>
    <row r="2" spans="1:11" ht="76.5" customHeight="1" x14ac:dyDescent="0.2">
      <c r="A2" s="3" t="s">
        <v>228</v>
      </c>
      <c r="B2" s="3" t="s">
        <v>229</v>
      </c>
      <c r="C2" s="83" t="s">
        <v>230</v>
      </c>
      <c r="D2" s="83" t="s">
        <v>231</v>
      </c>
      <c r="E2" s="83" t="s">
        <v>232</v>
      </c>
      <c r="F2" s="83" t="s">
        <v>233</v>
      </c>
    </row>
    <row r="3" spans="1:11" ht="18.75" customHeight="1" x14ac:dyDescent="0.2">
      <c r="A3" s="28"/>
      <c r="B3" s="28"/>
      <c r="C3" s="94">
        <v>73.5</v>
      </c>
      <c r="D3" s="93">
        <v>1.51</v>
      </c>
      <c r="E3" s="47">
        <v>60.6</v>
      </c>
      <c r="F3" s="93">
        <v>44.3</v>
      </c>
      <c r="H3" s="77" t="s">
        <v>201</v>
      </c>
      <c r="I3" s="77" t="s">
        <v>202</v>
      </c>
      <c r="J3" s="77" t="s">
        <v>203</v>
      </c>
      <c r="K3" s="77" t="s">
        <v>204</v>
      </c>
    </row>
    <row r="4" spans="1:11" ht="18.75" customHeight="1" x14ac:dyDescent="0.2">
      <c r="A4" s="28"/>
      <c r="B4" s="52"/>
      <c r="C4" s="99"/>
      <c r="D4" s="99"/>
      <c r="E4" s="100"/>
      <c r="F4" s="100"/>
      <c r="H4">
        <f>COUNTIFS(C3,"&lt;10")+COUNTIFS(D3,"&gt;=0.9",D3,"&lt;=1.10")+COUNTIFS(E3,"0")+COUNTIFS(F3,"&lt;10")</f>
        <v>0</v>
      </c>
      <c r="I4">
        <f>COUNTIFS(C3,"&gt;=10",C3,"&lt;=50")+COUNTIFS(D3,"&gt;=0.50",D3,"&lt;0.90")+COUNTIFS(D3,"&gt;1.10",D3,"&lt;=1.50")+COUNTIFS(E3,"&gt;=0.01",E3,"&lt;=25")+COUNTIFS(F3,"&gt;=10",F3,"&lt;=40")</f>
        <v>0</v>
      </c>
      <c r="J4">
        <f>COUNTIFS(C3,"&gt;50")+COUNTIFS(D3,"&lt;0.50")+COUNTIFS(D3,"&gt;1.50")+COUNTIFS(E3,"&gt;25")+COUNTIFS(F3,"&gt;40")</f>
        <v>4</v>
      </c>
      <c r="K4">
        <f>COUNTIF(C3:F3,"")</f>
        <v>0</v>
      </c>
    </row>
    <row r="5" spans="1:11" ht="18.75" customHeight="1" x14ac:dyDescent="0.2">
      <c r="A5" s="28"/>
      <c r="B5" s="52"/>
      <c r="C5" s="99"/>
      <c r="D5" s="99"/>
      <c r="E5" s="100"/>
      <c r="F5" s="100"/>
    </row>
    <row r="6" spans="1:11" x14ac:dyDescent="0.2">
      <c r="A6" s="4" t="s">
        <v>234</v>
      </c>
      <c r="B6" s="36" t="s">
        <v>235</v>
      </c>
      <c r="C6" s="99"/>
      <c r="D6" s="99"/>
      <c r="E6" s="100"/>
      <c r="F6" s="24"/>
    </row>
    <row r="7" spans="1:11" x14ac:dyDescent="0.2">
      <c r="A7" s="4" t="s">
        <v>236</v>
      </c>
      <c r="B7" s="36" t="s">
        <v>237</v>
      </c>
      <c r="C7" s="99"/>
      <c r="D7" s="99"/>
      <c r="E7" s="100"/>
      <c r="F7" s="24"/>
    </row>
    <row r="8" spans="1:11" x14ac:dyDescent="0.2">
      <c r="A8" s="4" t="s">
        <v>238</v>
      </c>
      <c r="B8" s="36" t="s">
        <v>237</v>
      </c>
      <c r="C8" s="99"/>
      <c r="D8" s="99"/>
      <c r="E8" s="100"/>
      <c r="F8" s="24"/>
    </row>
    <row r="9" spans="1:11" x14ac:dyDescent="0.2">
      <c r="A9" s="4" t="s">
        <v>236</v>
      </c>
      <c r="B9" s="36" t="s">
        <v>235</v>
      </c>
      <c r="C9" s="99"/>
      <c r="D9" s="99"/>
      <c r="E9" s="100"/>
      <c r="F9" s="24"/>
    </row>
    <row r="10" spans="1:11" x14ac:dyDescent="0.2">
      <c r="A10" s="4" t="s">
        <v>238</v>
      </c>
      <c r="B10" s="36" t="s">
        <v>237</v>
      </c>
      <c r="C10" s="99"/>
      <c r="D10" s="99"/>
      <c r="E10" s="100"/>
      <c r="F10" s="24"/>
    </row>
    <row r="11" spans="1:11" x14ac:dyDescent="0.2">
      <c r="A11" s="4" t="s">
        <v>236</v>
      </c>
      <c r="B11" s="36" t="s">
        <v>237</v>
      </c>
      <c r="C11" s="37"/>
      <c r="D11" s="38"/>
      <c r="E11" s="39"/>
      <c r="F11" s="24"/>
    </row>
    <row r="12" spans="1:11" x14ac:dyDescent="0.2">
      <c r="A12" s="4" t="s">
        <v>234</v>
      </c>
      <c r="B12" s="36" t="s">
        <v>237</v>
      </c>
      <c r="C12" s="37"/>
      <c r="D12" s="38"/>
      <c r="E12" s="39"/>
      <c r="F12" s="24"/>
    </row>
    <row r="13" spans="1:11" x14ac:dyDescent="0.2">
      <c r="A13" s="4" t="s">
        <v>236</v>
      </c>
      <c r="B13" s="36" t="s">
        <v>237</v>
      </c>
      <c r="C13" s="37"/>
      <c r="D13" s="38"/>
      <c r="E13" s="39"/>
      <c r="F13" s="24"/>
    </row>
    <row r="14" spans="1:11" x14ac:dyDescent="0.2">
      <c r="A14" s="4" t="s">
        <v>239</v>
      </c>
      <c r="B14" s="36" t="s">
        <v>237</v>
      </c>
      <c r="C14" s="37"/>
      <c r="D14" s="38"/>
      <c r="E14" s="24"/>
      <c r="F14" s="24"/>
    </row>
    <row r="15" spans="1:11" x14ac:dyDescent="0.2">
      <c r="A15" s="4"/>
      <c r="B15" s="36"/>
      <c r="C15" s="37"/>
      <c r="D15" s="38"/>
      <c r="E15" s="24"/>
      <c r="F15" s="24"/>
    </row>
    <row r="16" spans="1:11" x14ac:dyDescent="0.2">
      <c r="A16" s="4"/>
      <c r="B16" s="36"/>
      <c r="C16" s="37"/>
      <c r="D16" s="38"/>
      <c r="E16" s="24"/>
      <c r="F16" s="24"/>
    </row>
    <row r="17" spans="1:6" x14ac:dyDescent="0.2">
      <c r="A17" s="4" t="s">
        <v>240</v>
      </c>
      <c r="B17" s="36" t="s">
        <v>237</v>
      </c>
      <c r="C17" s="37"/>
      <c r="D17" s="38"/>
      <c r="E17" s="39"/>
      <c r="F17" s="24"/>
    </row>
    <row r="18" spans="1:6" x14ac:dyDescent="0.2">
      <c r="A18" s="4"/>
      <c r="B18" s="36"/>
      <c r="C18" s="37"/>
      <c r="D18" s="38"/>
      <c r="E18" s="39"/>
      <c r="F18" s="24"/>
    </row>
    <row r="19" spans="1:6" x14ac:dyDescent="0.2">
      <c r="A19" s="4" t="s">
        <v>236</v>
      </c>
      <c r="B19" s="36" t="s">
        <v>235</v>
      </c>
      <c r="C19" s="37"/>
      <c r="D19" s="38"/>
      <c r="E19" s="39"/>
      <c r="F19" s="24"/>
    </row>
    <row r="20" spans="1:6" x14ac:dyDescent="0.2">
      <c r="A20" s="4" t="s">
        <v>236</v>
      </c>
      <c r="B20" s="36" t="s">
        <v>237</v>
      </c>
      <c r="C20" s="37"/>
      <c r="D20" s="40"/>
      <c r="E20" s="39"/>
      <c r="F20" s="24"/>
    </row>
    <row r="21" spans="1:6" x14ac:dyDescent="0.2">
      <c r="A21" s="4" t="s">
        <v>234</v>
      </c>
      <c r="B21" s="36" t="s">
        <v>237</v>
      </c>
      <c r="C21" s="37"/>
      <c r="D21" s="38"/>
      <c r="E21" s="39"/>
      <c r="F21" s="24"/>
    </row>
    <row r="22" spans="1:6" x14ac:dyDescent="0.2">
      <c r="A22" s="4" t="s">
        <v>241</v>
      </c>
      <c r="B22" s="36" t="s">
        <v>237</v>
      </c>
      <c r="C22" s="37"/>
      <c r="D22" s="38"/>
      <c r="E22" s="39"/>
      <c r="F22" s="24"/>
    </row>
    <row r="23" spans="1:6" x14ac:dyDescent="0.2">
      <c r="A23" s="4" t="s">
        <v>236</v>
      </c>
      <c r="B23" s="36" t="s">
        <v>237</v>
      </c>
      <c r="C23" s="37"/>
      <c r="D23" s="38"/>
      <c r="E23" s="39"/>
      <c r="F23" s="24"/>
    </row>
    <row r="24" spans="1:6" x14ac:dyDescent="0.2">
      <c r="A24" s="4" t="s">
        <v>240</v>
      </c>
      <c r="B24" s="36" t="s">
        <v>235</v>
      </c>
      <c r="C24" s="24"/>
      <c r="D24" s="38"/>
      <c r="E24" s="39"/>
      <c r="F24" s="24"/>
    </row>
    <row r="25" spans="1:6" x14ac:dyDescent="0.2">
      <c r="A25" s="4" t="s">
        <v>239</v>
      </c>
      <c r="B25" s="36" t="s">
        <v>237</v>
      </c>
      <c r="C25" s="37"/>
      <c r="D25" s="38"/>
      <c r="E25" s="39"/>
      <c r="F25" s="24"/>
    </row>
    <row r="26" spans="1:6" x14ac:dyDescent="0.2">
      <c r="A26" s="4" t="s">
        <v>240</v>
      </c>
      <c r="B26" s="36" t="s">
        <v>235</v>
      </c>
      <c r="C26" s="37"/>
      <c r="D26" s="38"/>
      <c r="E26" s="39"/>
      <c r="F26" s="24"/>
    </row>
  </sheetData>
  <mergeCells count="1">
    <mergeCell ref="C1:F1"/>
  </mergeCells>
  <conditionalFormatting sqref="C3">
    <cfRule type="cellIs" dxfId="90" priority="16" operator="greaterThan">
      <formula>50</formula>
    </cfRule>
    <cfRule type="cellIs" dxfId="89" priority="17" operator="between">
      <formula>10</formula>
      <formula>50</formula>
    </cfRule>
    <cfRule type="cellIs" dxfId="88" priority="18" operator="lessThan">
      <formula>10</formula>
    </cfRule>
  </conditionalFormatting>
  <conditionalFormatting sqref="C3">
    <cfRule type="containsBlanks" dxfId="87" priority="15">
      <formula>LEN(TRIM(C3))=0</formula>
    </cfRule>
  </conditionalFormatting>
  <conditionalFormatting sqref="D3">
    <cfRule type="containsBlanks" dxfId="86" priority="5">
      <formula>LEN(TRIM(D3))=0</formula>
    </cfRule>
    <cfRule type="cellIs" dxfId="85" priority="10" operator="greaterThan">
      <formula>1.5</formula>
    </cfRule>
    <cfRule type="cellIs" dxfId="84" priority="11" operator="lessThan">
      <formula>0.5</formula>
    </cfRule>
    <cfRule type="cellIs" dxfId="83" priority="12" operator="between">
      <formula>1.11</formula>
      <formula>1.5</formula>
    </cfRule>
    <cfRule type="cellIs" dxfId="82" priority="13" operator="between">
      <formula>0.5</formula>
      <formula>0.89</formula>
    </cfRule>
    <cfRule type="cellIs" dxfId="81" priority="14" operator="between">
      <formula>0.9</formula>
      <formula>1.1</formula>
    </cfRule>
  </conditionalFormatting>
  <conditionalFormatting sqref="E3">
    <cfRule type="containsBlanks" dxfId="80" priority="6">
      <formula>LEN(TRIM(E3))=0</formula>
    </cfRule>
    <cfRule type="cellIs" dxfId="79" priority="7" operator="greaterThan">
      <formula>25</formula>
    </cfRule>
    <cfRule type="cellIs" dxfId="78" priority="8" operator="between">
      <formula>0.01</formula>
      <formula>25</formula>
    </cfRule>
    <cfRule type="cellIs" dxfId="77" priority="9" operator="equal">
      <formula>0</formula>
    </cfRule>
  </conditionalFormatting>
  <conditionalFormatting sqref="F3">
    <cfRule type="containsBlanks" dxfId="76" priority="1">
      <formula>LEN(TRIM(F3))=0</formula>
    </cfRule>
    <cfRule type="cellIs" dxfId="75" priority="2" operator="greaterThan">
      <formula>40</formula>
    </cfRule>
    <cfRule type="cellIs" dxfId="74" priority="3" operator="between">
      <formula>10</formula>
      <formula>40</formula>
    </cfRule>
    <cfRule type="cellIs" dxfId="73" priority="4" operator="lessThan">
      <formula>10</formula>
    </cfRule>
  </conditionalFormatting>
  <dataValidations count="3">
    <dataValidation type="decimal" showInputMessage="1" showErrorMessage="1" sqref="C3" xr:uid="{C5173558-20E7-4E74-AF1B-54759BA8DE83}">
      <formula1>0</formula1>
      <formula2>100</formula2>
    </dataValidation>
    <dataValidation type="decimal" showInputMessage="1" showErrorMessage="1" sqref="D3" xr:uid="{5B24A13A-0035-4C77-84CB-811E73368AC1}">
      <formula1>0</formula1>
      <formula2>2</formula2>
    </dataValidation>
    <dataValidation type="decimal" allowBlank="1" showInputMessage="1" showErrorMessage="1" sqref="E3:F3" xr:uid="{2449367D-88DC-4DBB-96FA-88A17F72C57D}">
      <formula1>0</formula1>
      <formula2>100</formula2>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8874FC-3E6E-4BE1-B1E6-7EFFCE06ED5E}">
  <dimension ref="A1:L24"/>
  <sheetViews>
    <sheetView topLeftCell="C1" workbookViewId="0">
      <selection activeCell="H7" sqref="H7"/>
    </sheetView>
  </sheetViews>
  <sheetFormatPr baseColWidth="10" defaultColWidth="8.83203125" defaultRowHeight="15" x14ac:dyDescent="0.2"/>
  <cols>
    <col min="1" max="1" width="24" hidden="1" customWidth="1"/>
    <col min="2" max="2" width="21.1640625" hidden="1" customWidth="1"/>
    <col min="3" max="3" width="18.5" customWidth="1"/>
    <col min="4" max="4" width="26.5" customWidth="1"/>
    <col min="5" max="5" width="23" customWidth="1"/>
    <col min="6" max="6" width="17.5" customWidth="1"/>
    <col min="9" max="12" width="8.83203125" hidden="1" customWidth="1"/>
  </cols>
  <sheetData>
    <row r="1" spans="1:12" ht="35.5" customHeight="1" x14ac:dyDescent="0.2">
      <c r="C1" s="143" t="s">
        <v>242</v>
      </c>
      <c r="D1" s="143"/>
      <c r="E1" s="143"/>
      <c r="F1" s="143"/>
    </row>
    <row r="2" spans="1:12" ht="57" customHeight="1" x14ac:dyDescent="0.2">
      <c r="A2" s="3" t="s">
        <v>228</v>
      </c>
      <c r="B2" s="3" t="s">
        <v>229</v>
      </c>
      <c r="C2" s="84" t="s">
        <v>243</v>
      </c>
      <c r="D2" s="85" t="s">
        <v>244</v>
      </c>
      <c r="E2" s="84" t="s">
        <v>245</v>
      </c>
      <c r="F2" s="86" t="s">
        <v>246</v>
      </c>
    </row>
    <row r="3" spans="1:12" ht="16.5" customHeight="1" x14ac:dyDescent="0.2">
      <c r="A3" s="3"/>
      <c r="B3" s="3"/>
      <c r="C3" s="95" t="s">
        <v>271</v>
      </c>
      <c r="D3" s="95" t="s">
        <v>151</v>
      </c>
      <c r="E3" s="95" t="s">
        <v>155</v>
      </c>
      <c r="F3" s="95" t="s">
        <v>155</v>
      </c>
    </row>
    <row r="4" spans="1:12" x14ac:dyDescent="0.2">
      <c r="A4" s="4" t="s">
        <v>234</v>
      </c>
      <c r="B4" s="36" t="s">
        <v>235</v>
      </c>
      <c r="C4" s="48"/>
      <c r="D4" s="49"/>
      <c r="E4" s="49"/>
      <c r="F4" s="48"/>
      <c r="I4" s="77" t="s">
        <v>201</v>
      </c>
      <c r="J4" s="77" t="s">
        <v>202</v>
      </c>
      <c r="K4" s="77" t="s">
        <v>203</v>
      </c>
      <c r="L4" s="77" t="s">
        <v>204</v>
      </c>
    </row>
    <row r="5" spans="1:12" x14ac:dyDescent="0.2">
      <c r="A5" s="4" t="s">
        <v>236</v>
      </c>
      <c r="B5" s="36" t="s">
        <v>237</v>
      </c>
      <c r="C5" s="48"/>
      <c r="D5" s="49"/>
      <c r="E5" s="49"/>
      <c r="F5" s="48"/>
      <c r="I5">
        <f>COUNTIFS(C3,"low")+COUNTIFS(D3,"ratified without reservations")+COUNTIFS(E3,"no")+COUNTIFS(F3,"no")</f>
        <v>3</v>
      </c>
      <c r="J5">
        <f>COUNTIFS(C3,"medium")+COUNTIFS(D3,"ratified with reservations")+COUNTIFS(E3,"with parental consent")+COUNTIFS(E3,"with judicial consent")</f>
        <v>0</v>
      </c>
      <c r="K5">
        <f>COUNTIFS(C3,"high")+COUNTIFS(C3,"very high")+COUNTIFS(D3,"not ratified")+COUNTIFS(E3,"yes")+COUNTIFS(F3,"yes")</f>
        <v>1</v>
      </c>
      <c r="L5">
        <f>COUNTIFS(C3:F3,"NA")</f>
        <v>0</v>
      </c>
    </row>
    <row r="6" spans="1:12" x14ac:dyDescent="0.2">
      <c r="A6" s="4" t="s">
        <v>238</v>
      </c>
      <c r="B6" s="36" t="s">
        <v>237</v>
      </c>
      <c r="C6" s="48"/>
      <c r="D6" s="49"/>
      <c r="E6" s="49"/>
      <c r="F6" s="48"/>
    </row>
    <row r="7" spans="1:12" x14ac:dyDescent="0.2">
      <c r="A7" s="4" t="s">
        <v>236</v>
      </c>
      <c r="B7" s="36" t="s">
        <v>235</v>
      </c>
      <c r="C7" s="48"/>
      <c r="D7" s="49"/>
      <c r="E7" s="49"/>
      <c r="F7" s="48"/>
    </row>
    <row r="8" spans="1:12" x14ac:dyDescent="0.2">
      <c r="A8" s="4" t="s">
        <v>238</v>
      </c>
      <c r="B8" s="36" t="s">
        <v>237</v>
      </c>
      <c r="C8" s="48"/>
      <c r="D8" s="49"/>
      <c r="E8" s="49"/>
      <c r="F8" s="48"/>
    </row>
    <row r="9" spans="1:12" x14ac:dyDescent="0.2">
      <c r="A9" s="4" t="s">
        <v>236</v>
      </c>
      <c r="B9" s="36" t="s">
        <v>237</v>
      </c>
      <c r="C9" s="48"/>
      <c r="D9" s="49"/>
      <c r="E9" s="49"/>
      <c r="F9" s="48"/>
    </row>
    <row r="10" spans="1:12" x14ac:dyDescent="0.2">
      <c r="A10" s="4" t="s">
        <v>234</v>
      </c>
      <c r="B10" s="36" t="s">
        <v>237</v>
      </c>
      <c r="C10" s="48"/>
      <c r="D10" s="49"/>
      <c r="E10" s="49"/>
      <c r="F10" s="48"/>
    </row>
    <row r="11" spans="1:12" x14ac:dyDescent="0.2">
      <c r="A11" s="4" t="s">
        <v>236</v>
      </c>
      <c r="B11" s="36" t="s">
        <v>237</v>
      </c>
      <c r="C11" s="48"/>
      <c r="D11" s="49"/>
      <c r="E11" s="49"/>
      <c r="F11" s="48"/>
    </row>
    <row r="12" spans="1:12" x14ac:dyDescent="0.2">
      <c r="A12" s="4" t="s">
        <v>239</v>
      </c>
      <c r="B12" s="36" t="s">
        <v>237</v>
      </c>
      <c r="C12" s="48"/>
      <c r="D12" s="49"/>
      <c r="E12" s="49"/>
      <c r="F12" s="48"/>
    </row>
    <row r="13" spans="1:12" x14ac:dyDescent="0.2">
      <c r="A13" s="4"/>
      <c r="B13" s="36"/>
      <c r="C13" s="48"/>
      <c r="D13" s="49"/>
      <c r="E13" s="49"/>
      <c r="F13" s="48"/>
    </row>
    <row r="14" spans="1:12" x14ac:dyDescent="0.2">
      <c r="A14" s="4"/>
      <c r="B14" s="36"/>
      <c r="C14" s="48"/>
      <c r="D14" s="49"/>
      <c r="E14" s="49"/>
      <c r="F14" s="48"/>
    </row>
    <row r="15" spans="1:12" x14ac:dyDescent="0.2">
      <c r="A15" s="4" t="s">
        <v>240</v>
      </c>
      <c r="B15" s="36" t="s">
        <v>237</v>
      </c>
      <c r="C15" s="48"/>
      <c r="D15" s="49"/>
      <c r="E15" s="49"/>
      <c r="F15" s="48"/>
    </row>
    <row r="16" spans="1:12" x14ac:dyDescent="0.2">
      <c r="A16" s="4"/>
      <c r="B16" s="36"/>
      <c r="C16" s="48"/>
      <c r="D16" s="49"/>
      <c r="E16" s="49"/>
      <c r="F16" s="48"/>
    </row>
    <row r="17" spans="1:6" x14ac:dyDescent="0.2">
      <c r="A17" s="4" t="s">
        <v>236</v>
      </c>
      <c r="B17" s="36" t="s">
        <v>235</v>
      </c>
      <c r="C17" s="48"/>
      <c r="D17" s="49"/>
      <c r="E17" s="49"/>
      <c r="F17" s="48"/>
    </row>
    <row r="18" spans="1:6" x14ac:dyDescent="0.2">
      <c r="A18" s="4" t="s">
        <v>236</v>
      </c>
      <c r="B18" s="36" t="s">
        <v>237</v>
      </c>
      <c r="C18" s="48"/>
      <c r="D18" s="49"/>
      <c r="E18" s="49"/>
      <c r="F18" s="48"/>
    </row>
    <row r="19" spans="1:6" x14ac:dyDescent="0.2">
      <c r="A19" s="4" t="s">
        <v>234</v>
      </c>
      <c r="B19" s="36" t="s">
        <v>237</v>
      </c>
      <c r="C19" s="48"/>
      <c r="D19" s="49"/>
      <c r="E19" s="49"/>
      <c r="F19" s="48"/>
    </row>
    <row r="20" spans="1:6" x14ac:dyDescent="0.2">
      <c r="A20" s="4" t="s">
        <v>241</v>
      </c>
      <c r="B20" s="36" t="s">
        <v>237</v>
      </c>
      <c r="C20" s="48"/>
      <c r="D20" s="49"/>
      <c r="E20" s="49"/>
      <c r="F20" s="48"/>
    </row>
    <row r="21" spans="1:6" x14ac:dyDescent="0.2">
      <c r="A21" s="4" t="s">
        <v>236</v>
      </c>
      <c r="B21" s="36" t="s">
        <v>237</v>
      </c>
      <c r="C21" s="48"/>
      <c r="D21" s="49"/>
      <c r="E21" s="49"/>
      <c r="F21" s="48"/>
    </row>
    <row r="22" spans="1:6" x14ac:dyDescent="0.2">
      <c r="A22" s="4" t="s">
        <v>240</v>
      </c>
      <c r="B22" s="36" t="s">
        <v>235</v>
      </c>
      <c r="C22" s="48"/>
      <c r="D22" s="49"/>
      <c r="E22" s="49"/>
      <c r="F22" s="48"/>
    </row>
    <row r="23" spans="1:6" x14ac:dyDescent="0.2">
      <c r="A23" s="4" t="s">
        <v>239</v>
      </c>
      <c r="B23" s="36" t="s">
        <v>237</v>
      </c>
      <c r="C23" s="48"/>
      <c r="D23" s="49"/>
      <c r="E23" s="49"/>
      <c r="F23" s="48"/>
    </row>
    <row r="24" spans="1:6" x14ac:dyDescent="0.2">
      <c r="A24" s="4" t="s">
        <v>240</v>
      </c>
      <c r="B24" s="36" t="s">
        <v>235</v>
      </c>
      <c r="C24" s="48"/>
      <c r="D24" s="49"/>
      <c r="E24" s="49"/>
      <c r="F24" s="48"/>
    </row>
  </sheetData>
  <mergeCells count="1">
    <mergeCell ref="C1:F1"/>
  </mergeCells>
  <conditionalFormatting sqref="F3">
    <cfRule type="containsText" dxfId="72" priority="15" operator="containsText" text="no">
      <formula>NOT(ISERROR(SEARCH("no",F3)))</formula>
    </cfRule>
    <cfRule type="containsText" dxfId="71" priority="16" operator="containsText" text="yes">
      <formula>NOT(ISERROR(SEARCH("yes",F3)))</formula>
    </cfRule>
  </conditionalFormatting>
  <conditionalFormatting sqref="C3">
    <cfRule type="containsText" dxfId="70" priority="10" operator="containsText" text="NA">
      <formula>NOT(ISERROR(SEARCH("NA",C3)))</formula>
    </cfRule>
    <cfRule type="containsText" dxfId="69" priority="11" operator="containsText" text="very high">
      <formula>NOT(ISERROR(SEARCH("very high",C3)))</formula>
    </cfRule>
    <cfRule type="containsText" dxfId="68" priority="12" operator="containsText" text="high">
      <formula>NOT(ISERROR(SEARCH("high",C3)))</formula>
    </cfRule>
    <cfRule type="containsText" dxfId="67" priority="13" operator="containsText" text="medium">
      <formula>NOT(ISERROR(SEARCH("medium",C3)))</formula>
    </cfRule>
    <cfRule type="containsText" dxfId="66" priority="14" operator="containsText" text="low">
      <formula>NOT(ISERROR(SEARCH("low",C3)))</formula>
    </cfRule>
  </conditionalFormatting>
  <conditionalFormatting sqref="D3">
    <cfRule type="containsText" dxfId="65" priority="6" operator="containsText" text="NA">
      <formula>NOT(ISERROR(SEARCH("NA",D3)))</formula>
    </cfRule>
    <cfRule type="containsText" dxfId="64" priority="7" operator="containsText" text="not ratified">
      <formula>NOT(ISERROR(SEARCH("not ratified",D3)))</formula>
    </cfRule>
    <cfRule type="containsText" dxfId="63" priority="8" operator="containsText" text="ratified with reservations">
      <formula>NOT(ISERROR(SEARCH("ratified with reservations",D3)))</formula>
    </cfRule>
    <cfRule type="containsText" dxfId="62" priority="9" operator="containsText" text="ratified without reservations">
      <formula>NOT(ISERROR(SEARCH("ratified without reservations",D3)))</formula>
    </cfRule>
  </conditionalFormatting>
  <conditionalFormatting sqref="E3">
    <cfRule type="containsText" dxfId="61" priority="1" operator="containsText" text="NA">
      <formula>NOT(ISERROR(SEARCH("NA",E3)))</formula>
    </cfRule>
    <cfRule type="containsText" dxfId="60" priority="2" operator="containsText" text="yes">
      <formula>NOT(ISERROR(SEARCH("yes",E3)))</formula>
    </cfRule>
    <cfRule type="containsText" dxfId="59" priority="3" operator="containsText" text="with judicial consent">
      <formula>NOT(ISERROR(SEARCH("with judicial consent",E3)))</formula>
    </cfRule>
    <cfRule type="containsText" dxfId="58" priority="4" operator="containsText" text="with parental consent">
      <formula>NOT(ISERROR(SEARCH("with parental consent",E3)))</formula>
    </cfRule>
    <cfRule type="containsText" dxfId="57" priority="5" operator="containsText" text="no">
      <formula>NOT(ISERROR(SEARCH("no",E3)))</formula>
    </cfRule>
  </conditionalFormatting>
  <dataValidations count="6">
    <dataValidation type="list" allowBlank="1" showInputMessage="1" showErrorMessage="1" sqref="C3:C24" xr:uid="{B74DAF01-18CE-46BD-912A-72DEB588B342}">
      <formula1>"low, medium, high, very high, NA"</formula1>
    </dataValidation>
    <dataValidation type="list" allowBlank="1" showInputMessage="1" showErrorMessage="1" sqref="D4:D24" xr:uid="{B1B4C60F-457C-41A5-9E3C-F2B41087598D}">
      <formula1>"not ratified, ratified with reservations, ratified without reservations"</formula1>
    </dataValidation>
    <dataValidation type="list" allowBlank="1" showInputMessage="1" showErrorMessage="1" sqref="E4:E24" xr:uid="{3341D4E3-4858-477A-B273-3CE23CB4F3E6}">
      <formula1>"no, yes, yes with parental consent, yes with judicial consent"</formula1>
    </dataValidation>
    <dataValidation type="list" allowBlank="1" showInputMessage="1" showErrorMessage="1" sqref="F3:F24" xr:uid="{052F0EDA-75C4-4688-9DDB-CEDDD7F425AC}">
      <formula1>"no, yes"</formula1>
    </dataValidation>
    <dataValidation type="list" allowBlank="1" showInputMessage="1" showErrorMessage="1" sqref="D3" xr:uid="{477D5351-FCE6-42DB-97A6-D8C4DDB196C0}">
      <formula1>"not ratified, ratified with reservations, ratified without reservations, NA"</formula1>
    </dataValidation>
    <dataValidation type="list" allowBlank="1" showInputMessage="1" showErrorMessage="1" sqref="E3" xr:uid="{CD8DBC38-4AD4-4CF2-929E-9EAC2445963C}">
      <formula1>"no, yes, with parental consent, with judicial consent, NA"</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41515-E0B1-4B78-BA0E-F31A4B66FE69}">
  <dimension ref="A1:M24"/>
  <sheetViews>
    <sheetView topLeftCell="C2" workbookViewId="0">
      <selection activeCell="I5" sqref="I5"/>
    </sheetView>
  </sheetViews>
  <sheetFormatPr baseColWidth="10" defaultColWidth="8.83203125" defaultRowHeight="15" x14ac:dyDescent="0.2"/>
  <cols>
    <col min="1" max="1" width="24" hidden="1" customWidth="1"/>
    <col min="2" max="2" width="21.1640625" hidden="1" customWidth="1"/>
    <col min="3" max="3" width="20" customWidth="1"/>
    <col min="4" max="4" width="17.33203125" customWidth="1"/>
    <col min="5" max="5" width="20.5" customWidth="1"/>
    <col min="6" max="6" width="25.83203125" customWidth="1"/>
    <col min="7" max="7" width="15.5" customWidth="1"/>
    <col min="8" max="8" width="15.1640625" customWidth="1"/>
    <col min="10" max="13" width="8.83203125" hidden="1" customWidth="1"/>
  </cols>
  <sheetData>
    <row r="1" spans="1:13" ht="43.75" customHeight="1" x14ac:dyDescent="0.2">
      <c r="C1" s="143" t="s">
        <v>247</v>
      </c>
      <c r="D1" s="143"/>
      <c r="E1" s="143"/>
      <c r="F1" s="143"/>
      <c r="G1" s="143"/>
      <c r="H1" s="144"/>
    </row>
    <row r="2" spans="1:13" ht="106.5" customHeight="1" x14ac:dyDescent="0.2">
      <c r="A2" s="3" t="s">
        <v>228</v>
      </c>
      <c r="B2" s="3" t="s">
        <v>229</v>
      </c>
      <c r="C2" s="87" t="s">
        <v>248</v>
      </c>
      <c r="D2" s="86" t="s">
        <v>249</v>
      </c>
      <c r="E2" s="86" t="s">
        <v>250</v>
      </c>
      <c r="F2" s="86" t="s">
        <v>251</v>
      </c>
      <c r="G2" s="86" t="s">
        <v>252</v>
      </c>
      <c r="H2" s="86" t="s">
        <v>253</v>
      </c>
    </row>
    <row r="3" spans="1:13" s="2" customFormat="1" ht="14.5" customHeight="1" x14ac:dyDescent="0.15">
      <c r="A3" s="29"/>
      <c r="B3" s="29"/>
      <c r="C3" s="95" t="s">
        <v>155</v>
      </c>
      <c r="D3" s="95" t="s">
        <v>160</v>
      </c>
      <c r="E3" s="95" t="s">
        <v>160</v>
      </c>
      <c r="F3" s="96" t="s">
        <v>160</v>
      </c>
      <c r="G3" s="97" t="s">
        <v>272</v>
      </c>
      <c r="H3" s="117" t="s">
        <v>155</v>
      </c>
    </row>
    <row r="4" spans="1:13" x14ac:dyDescent="0.2">
      <c r="A4" s="19" t="s">
        <v>234</v>
      </c>
      <c r="B4" s="41" t="s">
        <v>235</v>
      </c>
      <c r="C4" s="49"/>
      <c r="D4" s="49"/>
      <c r="E4" s="49"/>
      <c r="F4" s="49"/>
      <c r="G4" s="49"/>
      <c r="J4" s="77" t="s">
        <v>201</v>
      </c>
      <c r="K4" s="77" t="s">
        <v>202</v>
      </c>
      <c r="L4" s="77" t="s">
        <v>203</v>
      </c>
      <c r="M4" s="77" t="s">
        <v>204</v>
      </c>
    </row>
    <row r="5" spans="1:13" x14ac:dyDescent="0.2">
      <c r="A5" s="19" t="s">
        <v>236</v>
      </c>
      <c r="B5" s="41" t="s">
        <v>237</v>
      </c>
      <c r="C5" s="49"/>
      <c r="D5" s="49"/>
      <c r="E5" s="49"/>
      <c r="F5" s="49"/>
      <c r="G5" s="49"/>
      <c r="J5">
        <f>COUNTIFS(C3,"yes")+COUNTIFS(D3,"yes")+COUNTIFS(E3,"yes")+COUNTIFS(F3,"yes")+COUNTIFS(G3,"yes")+COUNTIFS(H3,"yes")</f>
        <v>3</v>
      </c>
      <c r="K5">
        <f>COUNTIFS(F3,"free but not compulsory")+COUNTIFS(G3,"slightly")</f>
        <v>1</v>
      </c>
      <c r="L5">
        <f>COUNTIFS(C3,"no")+COUNTIFS(D3,"no")+COUNTIFS(E3,"no")+COUNTIFS(F3,"tuition reported")+COUNTIFS(G3,"no")+COUNTIFS(H3,"no")</f>
        <v>2</v>
      </c>
      <c r="M5">
        <f>COUNTIF(C3:H3,"NA")</f>
        <v>0</v>
      </c>
    </row>
    <row r="6" spans="1:13" x14ac:dyDescent="0.2">
      <c r="A6" s="19" t="s">
        <v>238</v>
      </c>
      <c r="B6" s="41" t="s">
        <v>237</v>
      </c>
      <c r="C6" s="49"/>
      <c r="D6" s="49"/>
      <c r="E6" s="49"/>
      <c r="F6" s="49"/>
      <c r="G6" s="49"/>
    </row>
    <row r="7" spans="1:13" x14ac:dyDescent="0.2">
      <c r="A7" s="19" t="s">
        <v>236</v>
      </c>
      <c r="B7" s="41" t="s">
        <v>235</v>
      </c>
      <c r="C7" s="49"/>
      <c r="D7" s="49"/>
      <c r="E7" s="49"/>
      <c r="F7" s="49"/>
      <c r="G7" s="49"/>
    </row>
    <row r="8" spans="1:13" x14ac:dyDescent="0.2">
      <c r="A8" s="19" t="s">
        <v>238</v>
      </c>
      <c r="B8" s="41" t="s">
        <v>237</v>
      </c>
      <c r="C8" s="49"/>
      <c r="D8" s="49"/>
      <c r="E8" s="49"/>
      <c r="F8" s="49"/>
      <c r="G8" s="49"/>
    </row>
    <row r="9" spans="1:13" x14ac:dyDescent="0.2">
      <c r="A9" s="19" t="s">
        <v>236</v>
      </c>
      <c r="B9" s="41" t="s">
        <v>237</v>
      </c>
      <c r="C9" s="49"/>
      <c r="D9" s="49"/>
      <c r="E9" s="49"/>
      <c r="F9" s="49"/>
      <c r="G9" s="49"/>
    </row>
    <row r="10" spans="1:13" x14ac:dyDescent="0.2">
      <c r="A10" s="19" t="s">
        <v>234</v>
      </c>
      <c r="B10" s="41" t="s">
        <v>237</v>
      </c>
      <c r="C10" s="49"/>
      <c r="D10" s="49"/>
      <c r="E10" s="49"/>
      <c r="F10" s="49"/>
      <c r="G10" s="49"/>
    </row>
    <row r="11" spans="1:13" x14ac:dyDescent="0.2">
      <c r="A11" s="19" t="s">
        <v>236</v>
      </c>
      <c r="B11" s="41" t="s">
        <v>237</v>
      </c>
      <c r="C11" s="49"/>
      <c r="D11" s="49"/>
      <c r="E11" s="49"/>
      <c r="F11" s="49"/>
      <c r="G11" s="49"/>
    </row>
    <row r="12" spans="1:13" x14ac:dyDescent="0.2">
      <c r="A12" s="19" t="s">
        <v>239</v>
      </c>
      <c r="B12" s="41" t="s">
        <v>237</v>
      </c>
      <c r="C12" s="49"/>
      <c r="D12" s="49"/>
      <c r="E12" s="49"/>
      <c r="F12" s="49"/>
      <c r="G12" s="49"/>
    </row>
    <row r="13" spans="1:13" x14ac:dyDescent="0.2">
      <c r="A13" s="19"/>
      <c r="B13" s="41"/>
      <c r="C13" s="49"/>
      <c r="D13" s="49"/>
      <c r="E13" s="49"/>
      <c r="F13" s="49"/>
      <c r="G13" s="49"/>
    </row>
    <row r="14" spans="1:13" x14ac:dyDescent="0.2">
      <c r="A14" s="19"/>
      <c r="B14" s="41"/>
      <c r="C14" s="49"/>
      <c r="D14" s="49"/>
      <c r="E14" s="49"/>
      <c r="F14" s="49"/>
      <c r="G14" s="49"/>
    </row>
    <row r="15" spans="1:13" x14ac:dyDescent="0.2">
      <c r="A15" s="19" t="s">
        <v>240</v>
      </c>
      <c r="B15" s="41" t="s">
        <v>237</v>
      </c>
      <c r="C15" s="49"/>
      <c r="D15" s="49"/>
      <c r="E15" s="49"/>
      <c r="F15" s="49"/>
      <c r="G15" s="49"/>
    </row>
    <row r="16" spans="1:13" x14ac:dyDescent="0.2">
      <c r="A16" s="19"/>
      <c r="B16" s="41"/>
      <c r="C16" s="49"/>
      <c r="D16" s="49"/>
      <c r="E16" s="49"/>
      <c r="F16" s="49"/>
      <c r="G16" s="49"/>
    </row>
    <row r="17" spans="1:7" x14ac:dyDescent="0.2">
      <c r="A17" s="19" t="s">
        <v>236</v>
      </c>
      <c r="B17" s="41" t="s">
        <v>235</v>
      </c>
      <c r="C17" s="49"/>
      <c r="D17" s="49"/>
      <c r="E17" s="49"/>
      <c r="F17" s="49"/>
      <c r="G17" s="49"/>
    </row>
    <row r="18" spans="1:7" x14ac:dyDescent="0.2">
      <c r="A18" s="19" t="s">
        <v>236</v>
      </c>
      <c r="B18" s="41" t="s">
        <v>237</v>
      </c>
      <c r="C18" s="49"/>
      <c r="D18" s="49"/>
      <c r="E18" s="49"/>
      <c r="F18" s="49"/>
      <c r="G18" s="49"/>
    </row>
    <row r="19" spans="1:7" x14ac:dyDescent="0.2">
      <c r="A19" s="19" t="s">
        <v>234</v>
      </c>
      <c r="B19" s="41" t="s">
        <v>237</v>
      </c>
      <c r="C19" s="49"/>
      <c r="D19" s="49"/>
      <c r="E19" s="49"/>
      <c r="F19" s="49"/>
      <c r="G19" s="49"/>
    </row>
    <row r="20" spans="1:7" x14ac:dyDescent="0.2">
      <c r="A20" s="19" t="s">
        <v>241</v>
      </c>
      <c r="B20" s="41" t="s">
        <v>237</v>
      </c>
      <c r="C20" s="49"/>
      <c r="D20" s="49"/>
      <c r="E20" s="49"/>
      <c r="F20" s="49"/>
      <c r="G20" s="49"/>
    </row>
    <row r="21" spans="1:7" x14ac:dyDescent="0.2">
      <c r="A21" s="19" t="s">
        <v>236</v>
      </c>
      <c r="B21" s="41" t="s">
        <v>237</v>
      </c>
      <c r="C21" s="49"/>
      <c r="D21" s="49"/>
      <c r="E21" s="49"/>
      <c r="F21" s="49"/>
      <c r="G21" s="49"/>
    </row>
    <row r="22" spans="1:7" x14ac:dyDescent="0.2">
      <c r="A22" s="19" t="s">
        <v>240</v>
      </c>
      <c r="B22" s="41" t="s">
        <v>235</v>
      </c>
      <c r="C22" s="49"/>
      <c r="D22" s="49"/>
      <c r="E22" s="49"/>
      <c r="F22" s="49"/>
      <c r="G22" s="49"/>
    </row>
    <row r="23" spans="1:7" x14ac:dyDescent="0.2">
      <c r="A23" s="19" t="s">
        <v>239</v>
      </c>
      <c r="B23" s="41" t="s">
        <v>237</v>
      </c>
      <c r="C23" s="49"/>
      <c r="D23" s="49"/>
      <c r="E23" s="49"/>
      <c r="F23" s="49"/>
      <c r="G23" s="49"/>
    </row>
    <row r="24" spans="1:7" x14ac:dyDescent="0.2">
      <c r="A24" s="19" t="s">
        <v>240</v>
      </c>
      <c r="B24" s="41" t="s">
        <v>235</v>
      </c>
      <c r="C24" s="49"/>
      <c r="D24" s="49"/>
      <c r="E24" s="49"/>
      <c r="F24" s="49"/>
      <c r="G24" s="49"/>
    </row>
  </sheetData>
  <mergeCells count="1">
    <mergeCell ref="C1:H1"/>
  </mergeCells>
  <conditionalFormatting sqref="C3">
    <cfRule type="containsText" dxfId="56" priority="17" operator="containsText" text="NA">
      <formula>NOT(ISERROR(SEARCH("NA",C3)))</formula>
    </cfRule>
    <cfRule type="containsText" dxfId="55" priority="18" operator="containsText" text="no">
      <formula>NOT(ISERROR(SEARCH("no",C3)))</formula>
    </cfRule>
    <cfRule type="containsText" dxfId="54" priority="19" operator="containsText" text="yes">
      <formula>NOT(ISERROR(SEARCH("yes",C3)))</formula>
    </cfRule>
  </conditionalFormatting>
  <conditionalFormatting sqref="D3">
    <cfRule type="containsText" dxfId="53" priority="14" operator="containsText" text="NA">
      <formula>NOT(ISERROR(SEARCH("NA",D3)))</formula>
    </cfRule>
    <cfRule type="containsText" dxfId="52" priority="15" operator="containsText" text="no">
      <formula>NOT(ISERROR(SEARCH("no",D3)))</formula>
    </cfRule>
    <cfRule type="containsText" dxfId="51" priority="16" operator="containsText" text="yes">
      <formula>NOT(ISERROR(SEARCH("yes",D3)))</formula>
    </cfRule>
  </conditionalFormatting>
  <conditionalFormatting sqref="E3">
    <cfRule type="containsText" dxfId="50" priority="11" operator="containsText" text="NA">
      <formula>NOT(ISERROR(SEARCH("NA",E3)))</formula>
    </cfRule>
    <cfRule type="containsText" dxfId="49" priority="12" operator="containsText" text="no">
      <formula>NOT(ISERROR(SEARCH("no",E3)))</formula>
    </cfRule>
    <cfRule type="containsText" dxfId="48" priority="13" operator="containsText" text="yes">
      <formula>NOT(ISERROR(SEARCH("yes",E3)))</formula>
    </cfRule>
  </conditionalFormatting>
  <conditionalFormatting sqref="F3">
    <cfRule type="containsText" dxfId="47" priority="7" operator="containsText" text="NA">
      <formula>NOT(ISERROR(SEARCH("NA",F3)))</formula>
    </cfRule>
    <cfRule type="containsText" dxfId="46" priority="8" operator="containsText" text="tuition reported">
      <formula>NOT(ISERROR(SEARCH("tuition reported",F3)))</formula>
    </cfRule>
    <cfRule type="containsText" dxfId="45" priority="9" operator="containsText" text="free but not compulsory">
      <formula>NOT(ISERROR(SEARCH("free but not compulsory",F3)))</formula>
    </cfRule>
    <cfRule type="containsText" dxfId="44" priority="10" operator="containsText" text="yes">
      <formula>NOT(ISERROR(SEARCH("yes",F3)))</formula>
    </cfRule>
  </conditionalFormatting>
  <conditionalFormatting sqref="G3">
    <cfRule type="containsText" dxfId="43" priority="3" operator="containsText" text="NA">
      <formula>NOT(ISERROR(SEARCH("NA",G3)))</formula>
    </cfRule>
    <cfRule type="containsText" dxfId="42" priority="4" operator="containsText" text="no">
      <formula>NOT(ISERROR(SEARCH("no",G3)))</formula>
    </cfRule>
    <cfRule type="containsText" dxfId="41" priority="5" operator="containsText" text="slightly">
      <formula>NOT(ISERROR(SEARCH("slightly",G3)))</formula>
    </cfRule>
    <cfRule type="containsText" dxfId="40" priority="6" operator="containsText" text="yes">
      <formula>NOT(ISERROR(SEARCH("yes",G3)))</formula>
    </cfRule>
  </conditionalFormatting>
  <conditionalFormatting sqref="H3">
    <cfRule type="containsText" dxfId="39" priority="1" operator="containsText" text="no">
      <formula>NOT(ISERROR(SEARCH("no",H3)))</formula>
    </cfRule>
    <cfRule type="containsText" dxfId="38" priority="2" operator="containsText" text="yes">
      <formula>NOT(ISERROR(SEARCH("yes",H3)))</formula>
    </cfRule>
  </conditionalFormatting>
  <dataValidations count="3">
    <dataValidation type="list" allowBlank="1" showInputMessage="1" showErrorMessage="1" sqref="C3:E3 H3" xr:uid="{BBFDCE20-AD0F-4D9F-9419-B1ABEC3DD86F}">
      <formula1>"yes, no, NA"</formula1>
    </dataValidation>
    <dataValidation type="list" allowBlank="1" showInputMessage="1" showErrorMessage="1" sqref="F3" xr:uid="{802BC7E7-D1BD-46A8-A325-BFA62A7CAA06}">
      <formula1>"yes, free but not compulsory, tuition reported, NA"</formula1>
    </dataValidation>
    <dataValidation type="list" allowBlank="1" showInputMessage="1" showErrorMessage="1" sqref="G3" xr:uid="{F091EC29-799D-4ABC-9093-4EA200A09A2E}">
      <formula1>"yes, no, slightly, NA"</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E5621-3DFF-441F-963B-1634837CA930}">
  <dimension ref="A1:T33"/>
  <sheetViews>
    <sheetView topLeftCell="F2" workbookViewId="0">
      <selection activeCell="F4" sqref="F4"/>
    </sheetView>
  </sheetViews>
  <sheetFormatPr baseColWidth="10" defaultColWidth="8.83203125" defaultRowHeight="15" x14ac:dyDescent="0.2"/>
  <cols>
    <col min="1" max="1" width="23.5" hidden="1" customWidth="1"/>
    <col min="2" max="2" width="21.5" hidden="1" customWidth="1"/>
    <col min="3" max="3" width="30.5" customWidth="1"/>
    <col min="4" max="5" width="14.83203125" customWidth="1"/>
    <col min="6" max="7" width="13.1640625" customWidth="1"/>
    <col min="8" max="9" width="14.83203125" customWidth="1"/>
    <col min="10" max="11" width="15.33203125" customWidth="1"/>
    <col min="12" max="12" width="15.1640625" customWidth="1"/>
    <col min="13" max="13" width="17.33203125" customWidth="1"/>
    <col min="14" max="14" width="14" customWidth="1"/>
    <col min="16" max="16" width="18.83203125" hidden="1" customWidth="1"/>
    <col min="17" max="20" width="8.83203125" hidden="1" customWidth="1"/>
  </cols>
  <sheetData>
    <row r="1" spans="1:20" ht="37.75" customHeight="1" x14ac:dyDescent="0.2">
      <c r="A1" s="143" t="s">
        <v>254</v>
      </c>
      <c r="B1" s="143"/>
      <c r="C1" s="143"/>
      <c r="D1" s="143"/>
      <c r="E1" s="143"/>
      <c r="F1" s="143"/>
      <c r="G1" s="143"/>
      <c r="H1" s="143"/>
      <c r="I1" s="143"/>
      <c r="J1" s="143"/>
      <c r="K1" s="143"/>
      <c r="L1" s="143"/>
      <c r="M1" s="143"/>
      <c r="N1" s="143"/>
    </row>
    <row r="2" spans="1:20" ht="94.5" customHeight="1" x14ac:dyDescent="0.2">
      <c r="A2" s="82" t="s">
        <v>228</v>
      </c>
      <c r="B2" s="82" t="s">
        <v>229</v>
      </c>
      <c r="C2" s="89" t="s">
        <v>207</v>
      </c>
      <c r="D2" s="83" t="s">
        <v>255</v>
      </c>
      <c r="E2" s="83" t="s">
        <v>256</v>
      </c>
      <c r="F2" s="83" t="s">
        <v>257</v>
      </c>
      <c r="G2" s="83" t="s">
        <v>258</v>
      </c>
      <c r="H2" s="83" t="s">
        <v>259</v>
      </c>
      <c r="I2" s="83" t="s">
        <v>260</v>
      </c>
      <c r="J2" s="83" t="s">
        <v>261</v>
      </c>
      <c r="K2" s="83" t="s">
        <v>262</v>
      </c>
      <c r="L2" s="83" t="s">
        <v>263</v>
      </c>
      <c r="M2" s="83" t="s">
        <v>264</v>
      </c>
      <c r="N2" s="83" t="s">
        <v>265</v>
      </c>
    </row>
    <row r="3" spans="1:20" ht="26.5" customHeight="1" x14ac:dyDescent="0.2">
      <c r="A3" s="3"/>
      <c r="B3" s="3"/>
      <c r="C3" s="79" t="s">
        <v>219</v>
      </c>
      <c r="D3" s="43">
        <v>20.010000000000002</v>
      </c>
      <c r="E3" s="43">
        <v>7.64</v>
      </c>
      <c r="F3" s="43" t="s">
        <v>173</v>
      </c>
      <c r="G3" s="43" t="s">
        <v>273</v>
      </c>
      <c r="H3" s="43" t="s">
        <v>274</v>
      </c>
      <c r="I3" s="43" t="s">
        <v>181</v>
      </c>
      <c r="J3" s="43" t="s">
        <v>275</v>
      </c>
      <c r="K3" s="43" t="s">
        <v>155</v>
      </c>
      <c r="L3" s="43">
        <v>47.95</v>
      </c>
      <c r="M3" s="43">
        <v>54.91</v>
      </c>
      <c r="N3" s="43" t="s">
        <v>275</v>
      </c>
    </row>
    <row r="4" spans="1:20" ht="15" customHeight="1" x14ac:dyDescent="0.2">
      <c r="A4" s="3"/>
      <c r="B4" s="51"/>
      <c r="C4" s="77" t="s">
        <v>220</v>
      </c>
      <c r="D4" s="43"/>
      <c r="E4" s="43"/>
      <c r="F4" s="43"/>
      <c r="G4" s="43"/>
      <c r="H4" s="43"/>
      <c r="I4" s="43"/>
      <c r="J4" s="43"/>
      <c r="K4" s="43"/>
      <c r="L4" s="43"/>
      <c r="M4" s="43"/>
      <c r="N4" s="43"/>
      <c r="P4" s="4"/>
      <c r="Q4" s="77" t="s">
        <v>201</v>
      </c>
      <c r="R4" s="77" t="s">
        <v>202</v>
      </c>
      <c r="S4" s="77" t="s">
        <v>203</v>
      </c>
      <c r="T4" s="77" t="s">
        <v>204</v>
      </c>
    </row>
    <row r="5" spans="1:20" ht="13.75" customHeight="1" x14ac:dyDescent="0.2">
      <c r="A5" s="3"/>
      <c r="B5" s="51"/>
      <c r="C5" s="77" t="s">
        <v>221</v>
      </c>
      <c r="D5" s="43"/>
      <c r="E5" s="43"/>
      <c r="F5" s="43"/>
      <c r="G5" s="43"/>
      <c r="H5" s="43"/>
      <c r="I5" s="43"/>
      <c r="J5" s="43"/>
      <c r="K5" s="43"/>
      <c r="L5" s="43"/>
      <c r="M5" s="43"/>
      <c r="N5" s="43"/>
      <c r="P5" s="79" t="s">
        <v>219</v>
      </c>
      <c r="Q5" s="4">
        <f>COUNTIFS(D3:E3,"&gt;50")+COUNTIFS(F3:G3,"more than 50%")+COUNTIFS(H3,"implemented at scale")+COUNTIFS(I3,"implemented at scale")+COUNTIFS(J3,"6")+COUNTIFS(K3,"yes")+COUNTIFS(L3:M3,"&gt;70")+COUNTIFS(N3,"more than 70%")</f>
        <v>0</v>
      </c>
      <c r="R5" s="4">
        <f>COUNTIFS(D3:E3,"&gt;=20", D3:E3,"&lt;=50")+COUNTIFS(F3:G3,"between 20% and 50%")+COUNTIFS(H3,"pilot phase")+COUNTIFS(I3,"pilot phase")+COUNTIFS(J3,"2 to 5")+COUNTIFS(L3:M3,"&gt;=30",L3:M3,"&lt;=70")+COUNTIFS(N3,"between 30% and 70%")</f>
        <v>5</v>
      </c>
      <c r="S5" s="4">
        <f>COUNTIFS(D3:E3,"&lt;20")+COUNTIFS(F3:G3,"less than 20%")+COUNTIFS(H3,"not included")+COUNTIFS(I3,"not included")+COUNTIFS(J3,"0 to 2")+COUNTIFS(K3,"no")+COUNTIFS(L3:M3,"&lt;30")+COUNTIFS(N3,"less than 30%")</f>
        <v>4</v>
      </c>
      <c r="T5" s="4">
        <f>COUNTIFS(D3:E3,"")+COUNTIFS(F3:K3, "NA")+COUNTIFS(L3:M3,"")+COUNTIFS(N3,"NA")</f>
        <v>2</v>
      </c>
    </row>
    <row r="6" spans="1:20" x14ac:dyDescent="0.2">
      <c r="A6" s="19" t="s">
        <v>234</v>
      </c>
      <c r="B6" s="41" t="s">
        <v>235</v>
      </c>
      <c r="C6" s="78" t="s">
        <v>222</v>
      </c>
      <c r="D6" s="50"/>
      <c r="E6" s="46"/>
      <c r="F6" s="47"/>
      <c r="G6" s="43"/>
      <c r="H6" s="47"/>
      <c r="I6" s="47"/>
      <c r="J6" s="43"/>
      <c r="K6" s="43"/>
      <c r="L6" s="46"/>
      <c r="M6" s="46"/>
      <c r="N6" s="47"/>
      <c r="P6" s="77" t="s">
        <v>220</v>
      </c>
      <c r="Q6" s="4">
        <f>COUNTIFS(D4:E4,"&gt;50")+COUNTIFS(F4:G4,"more than 50%")+COUNTIFS(H4,"implemented at scale")+COUNTIFS(I4,"implemented at scale")+COUNTIFS(J4,"6")+COUNTIFS(K4,"yes")+COUNTIFS(L4:M4,"&gt;70")+COUNTIFS(N4,"more than 70%")</f>
        <v>0</v>
      </c>
      <c r="R6" s="4">
        <f>COUNTIFS(D4:E4,"&gt;=20", D4:E4,"&lt;=50")+COUNTIFS(F4:G4,"between 20% and 50%")+COUNTIFS(H4,"pilot phase")+COUNTIFS(I4,"pilot phase")+COUNTIFS(J4,"2 to 5")+COUNTIFS(L4:M4,"&gt;=30",L4:M4,"&lt;=70")+COUNTIFS(N4,"between 30% and 70%")</f>
        <v>0</v>
      </c>
      <c r="S6" s="4">
        <f>COUNTIFS(D4:E4,"&lt;20")+COUNTIFS(F4:G4,"less than 20%")+COUNTIFS(H4,"not included")+COUNTIFS(I4,"not included")+COUNTIFS(J4,"0 to 2")+COUNTIFS(K4,"no")+COUNTIFS(L4:M4,"&lt;30")+COUNTIFS(N4,"less than 30%")</f>
        <v>0</v>
      </c>
      <c r="T6" s="4">
        <f t="shared" ref="T6:T12" si="0">COUNTIFS(D4:E4,"")+COUNTIFS(F4:K4, "NA")+COUNTIFS(L4:M4,"")+COUNTIFS(N4,"NA")</f>
        <v>4</v>
      </c>
    </row>
    <row r="7" spans="1:20" x14ac:dyDescent="0.2">
      <c r="A7" s="19" t="s">
        <v>236</v>
      </c>
      <c r="B7" s="41" t="s">
        <v>237</v>
      </c>
      <c r="C7" s="78" t="s">
        <v>223</v>
      </c>
      <c r="D7" s="50"/>
      <c r="E7" s="46"/>
      <c r="F7" s="47"/>
      <c r="G7" s="43"/>
      <c r="H7" s="47"/>
      <c r="I7" s="47"/>
      <c r="J7" s="43"/>
      <c r="K7" s="43"/>
      <c r="L7" s="46"/>
      <c r="M7" s="46"/>
      <c r="N7" s="47"/>
      <c r="P7" s="77" t="s">
        <v>221</v>
      </c>
      <c r="Q7" s="4">
        <f t="shared" ref="Q7:Q12" si="1">COUNTIFS(D5:E5,"&gt;50")+COUNTIFS(F5:G5,"more than 50%")+COUNTIFS(H5,"implemented at scale")+COUNTIFS(I5,"implemented at scale")+COUNTIFS(J5,"6")+COUNTIFS(K5,"yes")+COUNTIFS(L5:M5,"&gt;70")+COUNTIFS(N5,"more than 70%")</f>
        <v>0</v>
      </c>
      <c r="R7" s="4">
        <f t="shared" ref="R7:R12" si="2">COUNTIFS(D5:E5,"&gt;=20", D5:E5,"&lt;=50")+COUNTIFS(F5:G5,"between 20% and 50%")+COUNTIFS(H5,"pilot phase")+COUNTIFS(I5,"pilot phase")+COUNTIFS(J5,"2 to 5")+COUNTIFS(L5:M5,"&gt;=30",L5:M5,"&lt;=70")+COUNTIFS(N5,"between 30% and 70%")</f>
        <v>0</v>
      </c>
      <c r="S7" s="4">
        <f t="shared" ref="S7:S12" si="3">COUNTIFS(D5:E5,"&lt;20")+COUNTIFS(F5:G5,"less than 20%")+COUNTIFS(H5,"not included")+COUNTIFS(I5,"not included")+COUNTIFS(J5,"0 to 2")+COUNTIFS(K5,"no")+COUNTIFS(L5:M5,"&lt;30")+COUNTIFS(N5,"less than 30%")</f>
        <v>0</v>
      </c>
      <c r="T7" s="4">
        <f t="shared" si="0"/>
        <v>4</v>
      </c>
    </row>
    <row r="8" spans="1:20" x14ac:dyDescent="0.2">
      <c r="A8" s="19" t="s">
        <v>238</v>
      </c>
      <c r="B8" s="41" t="s">
        <v>237</v>
      </c>
      <c r="C8" s="78" t="s">
        <v>224</v>
      </c>
      <c r="D8" s="45"/>
      <c r="E8" s="46"/>
      <c r="F8" s="47"/>
      <c r="G8" s="43"/>
      <c r="H8" s="47"/>
      <c r="I8" s="47"/>
      <c r="J8" s="43"/>
      <c r="K8" s="43"/>
      <c r="L8" s="46"/>
      <c r="M8" s="46"/>
      <c r="N8" s="47"/>
      <c r="P8" s="78" t="s">
        <v>222</v>
      </c>
      <c r="Q8" s="4">
        <f t="shared" si="1"/>
        <v>0</v>
      </c>
      <c r="R8" s="4">
        <f t="shared" si="2"/>
        <v>0</v>
      </c>
      <c r="S8" s="4">
        <f t="shared" si="3"/>
        <v>0</v>
      </c>
      <c r="T8" s="4">
        <f t="shared" si="0"/>
        <v>4</v>
      </c>
    </row>
    <row r="9" spans="1:20" x14ac:dyDescent="0.2">
      <c r="A9" s="19" t="s">
        <v>236</v>
      </c>
      <c r="B9" s="41" t="s">
        <v>235</v>
      </c>
      <c r="C9" s="78" t="s">
        <v>225</v>
      </c>
      <c r="D9" s="45"/>
      <c r="E9" s="46"/>
      <c r="F9" s="47"/>
      <c r="G9" s="43"/>
      <c r="H9" s="47"/>
      <c r="I9" s="47"/>
      <c r="J9" s="43"/>
      <c r="K9" s="43"/>
      <c r="L9" s="46"/>
      <c r="M9" s="46"/>
      <c r="N9" s="47"/>
      <c r="P9" s="78" t="s">
        <v>223</v>
      </c>
      <c r="Q9" s="4">
        <f t="shared" si="1"/>
        <v>0</v>
      </c>
      <c r="R9" s="4">
        <f t="shared" si="2"/>
        <v>0</v>
      </c>
      <c r="S9" s="4">
        <f t="shared" si="3"/>
        <v>0</v>
      </c>
      <c r="T9" s="4">
        <f t="shared" si="0"/>
        <v>4</v>
      </c>
    </row>
    <row r="10" spans="1:20" x14ac:dyDescent="0.2">
      <c r="A10" s="19" t="s">
        <v>238</v>
      </c>
      <c r="B10" s="41" t="s">
        <v>237</v>
      </c>
      <c r="C10" s="78" t="s">
        <v>226</v>
      </c>
      <c r="D10" s="45"/>
      <c r="E10" s="46"/>
      <c r="F10" s="47"/>
      <c r="G10" s="43"/>
      <c r="H10" s="47"/>
      <c r="I10" s="47"/>
      <c r="J10" s="43"/>
      <c r="K10" s="43"/>
      <c r="L10" s="46"/>
      <c r="M10" s="46"/>
      <c r="N10" s="47"/>
      <c r="P10" s="78" t="s">
        <v>224</v>
      </c>
      <c r="Q10" s="4">
        <f t="shared" si="1"/>
        <v>0</v>
      </c>
      <c r="R10" s="4">
        <f t="shared" si="2"/>
        <v>0</v>
      </c>
      <c r="S10" s="4">
        <f t="shared" si="3"/>
        <v>0</v>
      </c>
      <c r="T10" s="4">
        <f t="shared" si="0"/>
        <v>4</v>
      </c>
    </row>
    <row r="11" spans="1:20" x14ac:dyDescent="0.2">
      <c r="A11" s="19" t="s">
        <v>236</v>
      </c>
      <c r="B11" s="41" t="s">
        <v>237</v>
      </c>
      <c r="C11" s="2"/>
      <c r="D11" s="37"/>
      <c r="E11" s="38"/>
      <c r="F11" s="39"/>
      <c r="G11" s="39"/>
      <c r="H11" s="39"/>
      <c r="I11" s="39"/>
      <c r="J11" s="38"/>
      <c r="K11" s="38"/>
      <c r="L11" s="38"/>
      <c r="M11" s="38"/>
      <c r="N11" s="39"/>
      <c r="P11" s="78" t="s">
        <v>225</v>
      </c>
      <c r="Q11" s="4">
        <f t="shared" si="1"/>
        <v>0</v>
      </c>
      <c r="R11" s="4">
        <f t="shared" si="2"/>
        <v>0</v>
      </c>
      <c r="S11" s="4">
        <f t="shared" si="3"/>
        <v>0</v>
      </c>
      <c r="T11" s="4">
        <f t="shared" si="0"/>
        <v>4</v>
      </c>
    </row>
    <row r="12" spans="1:20" x14ac:dyDescent="0.2">
      <c r="A12" s="19" t="s">
        <v>234</v>
      </c>
      <c r="B12" s="41" t="s">
        <v>237</v>
      </c>
      <c r="C12" s="2"/>
      <c r="D12" s="37"/>
      <c r="E12" s="38"/>
      <c r="F12" s="39"/>
      <c r="G12" s="39"/>
      <c r="H12" s="39"/>
      <c r="I12" s="39"/>
      <c r="J12" s="38"/>
      <c r="K12" s="38"/>
      <c r="L12" s="38"/>
      <c r="M12" s="38"/>
      <c r="N12" s="39"/>
      <c r="P12" s="78" t="s">
        <v>226</v>
      </c>
      <c r="Q12" s="4">
        <f t="shared" si="1"/>
        <v>0</v>
      </c>
      <c r="R12" s="4">
        <f t="shared" si="2"/>
        <v>0</v>
      </c>
      <c r="S12" s="4">
        <f t="shared" si="3"/>
        <v>0</v>
      </c>
      <c r="T12" s="4">
        <f t="shared" si="0"/>
        <v>4</v>
      </c>
    </row>
    <row r="13" spans="1:20" x14ac:dyDescent="0.2">
      <c r="A13" s="19" t="s">
        <v>236</v>
      </c>
      <c r="B13" s="41" t="s">
        <v>237</v>
      </c>
      <c r="C13" s="2"/>
      <c r="D13" s="37"/>
      <c r="E13" s="38"/>
      <c r="F13" s="39"/>
      <c r="G13" s="39"/>
      <c r="H13" s="39"/>
      <c r="I13" s="39"/>
      <c r="J13" s="38"/>
      <c r="K13" s="38"/>
      <c r="L13" s="38"/>
      <c r="M13" s="38"/>
      <c r="N13" s="39"/>
    </row>
    <row r="14" spans="1:20" x14ac:dyDescent="0.2">
      <c r="A14" s="19" t="s">
        <v>239</v>
      </c>
      <c r="B14" s="41" t="s">
        <v>237</v>
      </c>
      <c r="C14" s="2"/>
      <c r="D14" s="37"/>
      <c r="E14" s="38"/>
      <c r="F14" s="24"/>
      <c r="G14" s="24"/>
      <c r="H14" s="24"/>
      <c r="I14" s="24"/>
      <c r="J14" s="38"/>
      <c r="K14" s="38"/>
      <c r="L14" s="38"/>
      <c r="M14" s="38"/>
      <c r="N14" s="39"/>
    </row>
    <row r="15" spans="1:20" x14ac:dyDescent="0.2">
      <c r="A15" s="19"/>
      <c r="B15" s="41"/>
      <c r="C15" s="2"/>
      <c r="D15" s="37"/>
      <c r="E15" s="38"/>
      <c r="F15" s="24"/>
      <c r="G15" s="24"/>
      <c r="H15" s="24"/>
      <c r="I15" s="24"/>
      <c r="J15" s="38"/>
      <c r="K15" s="38"/>
      <c r="L15" s="38"/>
      <c r="M15" s="38"/>
      <c r="N15" s="39"/>
    </row>
    <row r="16" spans="1:20" x14ac:dyDescent="0.2">
      <c r="A16" s="19"/>
      <c r="B16" s="41"/>
      <c r="C16" s="2"/>
      <c r="D16" s="37"/>
      <c r="E16" s="38"/>
      <c r="F16" s="24"/>
      <c r="G16" s="24"/>
      <c r="H16" s="24"/>
      <c r="I16" s="24"/>
      <c r="J16" s="38"/>
      <c r="K16" s="38"/>
      <c r="L16" s="38"/>
      <c r="M16" s="38"/>
      <c r="N16" s="39"/>
    </row>
    <row r="17" spans="1:14" x14ac:dyDescent="0.2">
      <c r="A17" s="19" t="s">
        <v>240</v>
      </c>
      <c r="B17" s="41" t="s">
        <v>237</v>
      </c>
      <c r="C17" s="2"/>
      <c r="D17" s="37"/>
      <c r="E17" s="38"/>
      <c r="F17" s="39"/>
      <c r="G17" s="39"/>
      <c r="H17" s="39"/>
      <c r="I17" s="39"/>
      <c r="J17" s="38"/>
      <c r="K17" s="38"/>
      <c r="L17" s="38"/>
      <c r="M17" s="38"/>
      <c r="N17" s="39"/>
    </row>
    <row r="18" spans="1:14" x14ac:dyDescent="0.2">
      <c r="A18" s="19"/>
      <c r="B18" s="41"/>
      <c r="C18" s="2"/>
      <c r="D18" s="37"/>
      <c r="E18" s="38"/>
      <c r="F18" s="39"/>
      <c r="G18" s="39"/>
      <c r="H18" s="39"/>
      <c r="I18" s="39"/>
      <c r="J18" s="38"/>
      <c r="K18" s="38"/>
      <c r="L18" s="38"/>
      <c r="M18" s="38"/>
      <c r="N18" s="39"/>
    </row>
    <row r="19" spans="1:14" x14ac:dyDescent="0.2">
      <c r="A19" s="19" t="s">
        <v>236</v>
      </c>
      <c r="B19" s="41" t="s">
        <v>235</v>
      </c>
      <c r="C19" s="2"/>
      <c r="D19" s="37"/>
      <c r="E19" s="38"/>
      <c r="F19" s="39"/>
      <c r="G19" s="39"/>
      <c r="H19" s="39"/>
      <c r="I19" s="39"/>
      <c r="J19" s="38"/>
      <c r="K19" s="38"/>
      <c r="L19" s="38"/>
      <c r="M19" s="38"/>
      <c r="N19" s="39"/>
    </row>
    <row r="20" spans="1:14" x14ac:dyDescent="0.2">
      <c r="A20" s="19" t="s">
        <v>236</v>
      </c>
      <c r="B20" s="41" t="s">
        <v>237</v>
      </c>
      <c r="C20" s="2"/>
      <c r="D20" s="37"/>
      <c r="E20" s="40"/>
      <c r="F20" s="39"/>
      <c r="G20" s="39"/>
      <c r="H20" s="39"/>
      <c r="I20" s="39"/>
      <c r="J20" s="38"/>
      <c r="K20" s="38"/>
      <c r="L20" s="38"/>
      <c r="M20" s="38"/>
      <c r="N20" s="39"/>
    </row>
    <row r="21" spans="1:14" x14ac:dyDescent="0.2">
      <c r="A21" s="19" t="s">
        <v>234</v>
      </c>
      <c r="B21" s="41" t="s">
        <v>237</v>
      </c>
      <c r="C21" s="2"/>
      <c r="D21" s="37"/>
      <c r="E21" s="38"/>
      <c r="F21" s="39"/>
      <c r="G21" s="39"/>
      <c r="H21" s="39"/>
      <c r="I21" s="39"/>
      <c r="J21" s="38"/>
      <c r="K21" s="38"/>
      <c r="L21" s="38"/>
      <c r="M21" s="38"/>
      <c r="N21" s="39"/>
    </row>
    <row r="22" spans="1:14" x14ac:dyDescent="0.2">
      <c r="A22" s="19" t="s">
        <v>241</v>
      </c>
      <c r="B22" s="41" t="s">
        <v>237</v>
      </c>
      <c r="C22" s="2"/>
      <c r="D22" s="37"/>
      <c r="E22" s="38"/>
      <c r="F22" s="39"/>
      <c r="G22" s="39"/>
      <c r="H22" s="39"/>
      <c r="I22" s="39"/>
      <c r="J22" s="38"/>
      <c r="K22" s="38"/>
      <c r="L22" s="38"/>
      <c r="M22" s="38"/>
      <c r="N22" s="39"/>
    </row>
    <row r="23" spans="1:14" x14ac:dyDescent="0.2">
      <c r="A23" s="19" t="s">
        <v>236</v>
      </c>
      <c r="B23" s="41" t="s">
        <v>237</v>
      </c>
      <c r="C23" s="2"/>
      <c r="D23" s="37"/>
      <c r="E23" s="38"/>
      <c r="F23" s="39"/>
      <c r="G23" s="39"/>
      <c r="H23" s="39"/>
      <c r="I23" s="39"/>
      <c r="J23" s="38"/>
      <c r="K23" s="38"/>
      <c r="L23" s="38"/>
      <c r="M23" s="38"/>
      <c r="N23" s="39"/>
    </row>
    <row r="24" spans="1:14" x14ac:dyDescent="0.2">
      <c r="A24" s="19" t="s">
        <v>240</v>
      </c>
      <c r="B24" s="41" t="s">
        <v>235</v>
      </c>
      <c r="C24" s="2"/>
      <c r="D24" s="24"/>
      <c r="E24" s="38"/>
      <c r="F24" s="39"/>
      <c r="G24" s="39"/>
      <c r="H24" s="39"/>
      <c r="I24" s="39"/>
      <c r="J24" s="38"/>
      <c r="K24" s="38"/>
      <c r="L24" s="38"/>
      <c r="M24" s="38"/>
      <c r="N24" s="39"/>
    </row>
    <row r="25" spans="1:14" x14ac:dyDescent="0.2">
      <c r="A25" s="19" t="s">
        <v>239</v>
      </c>
      <c r="B25" s="41" t="s">
        <v>237</v>
      </c>
      <c r="C25" s="2"/>
      <c r="D25" s="37"/>
      <c r="E25" s="38"/>
      <c r="F25" s="39"/>
      <c r="G25" s="39"/>
      <c r="H25" s="39"/>
      <c r="I25" s="39"/>
      <c r="J25" s="38"/>
      <c r="K25" s="38"/>
      <c r="L25" s="38"/>
      <c r="M25" s="38"/>
      <c r="N25" s="39"/>
    </row>
    <row r="26" spans="1:14" x14ac:dyDescent="0.2">
      <c r="A26" s="19" t="s">
        <v>240</v>
      </c>
      <c r="B26" s="41" t="s">
        <v>235</v>
      </c>
      <c r="C26" s="2"/>
      <c r="D26" s="37">
        <v>33</v>
      </c>
      <c r="E26" s="38" t="s">
        <v>266</v>
      </c>
      <c r="F26" s="39"/>
      <c r="G26" s="39"/>
      <c r="H26" s="39"/>
      <c r="I26" s="39"/>
      <c r="J26" s="38"/>
      <c r="K26" s="38"/>
      <c r="L26" s="38" t="s">
        <v>266</v>
      </c>
      <c r="M26" s="38" t="s">
        <v>266</v>
      </c>
      <c r="N26" s="39"/>
    </row>
    <row r="33" spans="3:3" x14ac:dyDescent="0.2">
      <c r="C33" s="2"/>
    </row>
  </sheetData>
  <mergeCells count="1">
    <mergeCell ref="A1:N1"/>
  </mergeCells>
  <conditionalFormatting sqref="H3:I10">
    <cfRule type="containsText" dxfId="37" priority="18" operator="containsText" text="implemented at scale">
      <formula>NOT(ISERROR(SEARCH("implemented at scale",H3)))</formula>
    </cfRule>
    <cfRule type="containsText" dxfId="36" priority="19" operator="containsText" text="pilot phase">
      <formula>NOT(ISERROR(SEARCH("pilot phase",H3)))</formula>
    </cfRule>
    <cfRule type="containsText" dxfId="35" priority="20" operator="containsText" text="NA">
      <formula>NOT(ISERROR(SEARCH("NA",H3)))</formula>
    </cfRule>
    <cfRule type="containsText" dxfId="34" priority="21" operator="containsText" text="not included">
      <formula>NOT(ISERROR(SEARCH("not included",H3)))</formula>
    </cfRule>
  </conditionalFormatting>
  <conditionalFormatting sqref="J3:K10">
    <cfRule type="containsText" dxfId="33" priority="30" operator="containsText" text="NA">
      <formula>NOT(ISERROR(SEARCH("NA",J3)))</formula>
    </cfRule>
  </conditionalFormatting>
  <conditionalFormatting sqref="L3:M10">
    <cfRule type="containsBlanks" dxfId="32" priority="26">
      <formula>LEN(TRIM(L3))=0</formula>
    </cfRule>
    <cfRule type="cellIs" dxfId="31" priority="27" operator="lessThan">
      <formula>30</formula>
    </cfRule>
    <cfRule type="cellIs" dxfId="30" priority="28" operator="between">
      <formula>30</formula>
      <formula>70</formula>
    </cfRule>
    <cfRule type="cellIs" dxfId="29" priority="29" operator="greaterThan">
      <formula>70</formula>
    </cfRule>
  </conditionalFormatting>
  <conditionalFormatting sqref="J3:J10">
    <cfRule type="containsText" dxfId="28" priority="15" operator="containsText" text="6">
      <formula>NOT(ISERROR(SEARCH("6",J3)))</formula>
    </cfRule>
    <cfRule type="containsText" dxfId="27" priority="16" operator="containsText" text="5">
      <formula>NOT(ISERROR(SEARCH("5",J3)))</formula>
    </cfRule>
    <cfRule type="containsText" dxfId="26" priority="17" operator="containsText" text="0">
      <formula>NOT(ISERROR(SEARCH("0",J3)))</formula>
    </cfRule>
  </conditionalFormatting>
  <conditionalFormatting sqref="N3:N10">
    <cfRule type="containsText" dxfId="25" priority="11" operator="containsText" text="more">
      <formula>NOT(ISERROR(SEARCH("more",N3)))</formula>
    </cfRule>
    <cfRule type="containsText" dxfId="24" priority="12" operator="containsText" text="less">
      <formula>NOT(ISERROR(SEARCH("less",N3)))</formula>
    </cfRule>
    <cfRule type="containsText" dxfId="23" priority="13" operator="containsText" text="between">
      <formula>NOT(ISERROR(SEARCH("between",N3)))</formula>
    </cfRule>
    <cfRule type="containsText" dxfId="22" priority="14" operator="containsText" text="NA">
      <formula>NOT(ISERROR(SEARCH("NA",N3)))</formula>
    </cfRule>
  </conditionalFormatting>
  <conditionalFormatting sqref="F3:G10">
    <cfRule type="containsText" dxfId="21" priority="7" operator="containsText" text="more">
      <formula>NOT(ISERROR(SEARCH("more",F3)))</formula>
    </cfRule>
    <cfRule type="containsText" dxfId="20" priority="8" operator="containsText" text="between">
      <formula>NOT(ISERROR(SEARCH("between",F3)))</formula>
    </cfRule>
    <cfRule type="containsText" dxfId="19" priority="9" operator="containsText" text="less">
      <formula>NOT(ISERROR(SEARCH("less",F3)))</formula>
    </cfRule>
    <cfRule type="containsText" dxfId="18" priority="10" operator="containsText" text="NA">
      <formula>NOT(ISERROR(SEARCH("NA",F3)))</formula>
    </cfRule>
  </conditionalFormatting>
  <conditionalFormatting sqref="D3:E10">
    <cfRule type="containsBlanks" dxfId="17" priority="3">
      <formula>LEN(TRIM(D3))=0</formula>
    </cfRule>
    <cfRule type="cellIs" dxfId="16" priority="4" operator="lessThan">
      <formula>20</formula>
    </cfRule>
    <cfRule type="cellIs" dxfId="15" priority="5" operator="between">
      <formula>20</formula>
      <formula>49</formula>
    </cfRule>
    <cfRule type="cellIs" dxfId="14" priority="6" operator="greaterThan">
      <formula>49</formula>
    </cfRule>
  </conditionalFormatting>
  <conditionalFormatting sqref="K3:K10">
    <cfRule type="containsText" dxfId="13" priority="1" operator="containsText" text="no">
      <formula>NOT(ISERROR(SEARCH("no",K3)))</formula>
    </cfRule>
    <cfRule type="containsText" dxfId="12" priority="2" operator="containsText" text="yes">
      <formula>NOT(ISERROR(SEARCH("yes",K3)))</formula>
    </cfRule>
  </conditionalFormatting>
  <dataValidations count="6">
    <dataValidation type="list" allowBlank="1" showInputMessage="1" showErrorMessage="1" sqref="K3:K10" xr:uid="{0D3867E6-55B9-493F-AF80-2A2C7B4A0836}">
      <formula1>"yes, no, NA"</formula1>
    </dataValidation>
    <dataValidation type="list" allowBlank="1" showInputMessage="1" showErrorMessage="1" sqref="H3:I10" xr:uid="{DBD1CC88-0CD6-46F0-8EBC-83A55250785D}">
      <formula1>"not included, pilot phase, implemented at scale, NA"</formula1>
    </dataValidation>
    <dataValidation type="list" allowBlank="1" showInputMessage="1" showErrorMessage="1" sqref="J3:J10" xr:uid="{3F5B5121-9BF7-4707-9756-A1D842940FB0}">
      <formula1>"0 to 2, 2 to 5, 6, NA"</formula1>
    </dataValidation>
    <dataValidation type="list" allowBlank="1" showInputMessage="1" showErrorMessage="1" sqref="N3:N10" xr:uid="{AC115AC3-7CBC-4C8A-B992-23FE95064117}">
      <formula1>"less than 30%, between 30% and 70%, more than 70%, NA"</formula1>
    </dataValidation>
    <dataValidation type="list" allowBlank="1" showInputMessage="1" showErrorMessage="1" sqref="F3:G10" xr:uid="{E8D8E80B-6166-4F0E-A2C5-BE2A32A75A36}">
      <formula1>"less than 20%, between 20% and 50%, more than 50%, NA"</formula1>
    </dataValidation>
    <dataValidation type="decimal" showInputMessage="1" showErrorMessage="1" sqref="D3:E10 L3:M10" xr:uid="{4CE3E3ED-3A37-48E6-9896-55D2898AB06D}">
      <formula1>0</formula1>
      <formula2>100</formula2>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B7756-9FFD-4769-8BE1-99E062D46E8D}">
  <dimension ref="A1:K24"/>
  <sheetViews>
    <sheetView topLeftCell="C1" workbookViewId="0">
      <selection activeCell="L2" sqref="L2"/>
    </sheetView>
  </sheetViews>
  <sheetFormatPr baseColWidth="10" defaultColWidth="8.83203125" defaultRowHeight="15" x14ac:dyDescent="0.2"/>
  <cols>
    <col min="1" max="1" width="23.5" hidden="1" customWidth="1"/>
    <col min="2" max="2" width="21.5" hidden="1" customWidth="1"/>
    <col min="3" max="3" width="16.33203125" customWidth="1"/>
    <col min="4" max="4" width="17.5" customWidth="1"/>
    <col min="5" max="5" width="21.5" customWidth="1"/>
    <col min="8" max="11" width="8.83203125" hidden="1" customWidth="1"/>
  </cols>
  <sheetData>
    <row r="1" spans="1:11" ht="45.75" customHeight="1" x14ac:dyDescent="0.2">
      <c r="C1" s="143" t="s">
        <v>267</v>
      </c>
      <c r="D1" s="143"/>
      <c r="E1" s="143"/>
    </row>
    <row r="2" spans="1:11" ht="81.75" customHeight="1" x14ac:dyDescent="0.2">
      <c r="A2" s="3" t="s">
        <v>228</v>
      </c>
      <c r="B2" s="3" t="s">
        <v>229</v>
      </c>
      <c r="C2" s="86" t="s">
        <v>268</v>
      </c>
      <c r="D2" s="86" t="s">
        <v>269</v>
      </c>
      <c r="E2" s="86" t="s">
        <v>270</v>
      </c>
    </row>
    <row r="3" spans="1:11" ht="19.75" customHeight="1" x14ac:dyDescent="0.2">
      <c r="A3" s="3"/>
      <c r="B3" s="3"/>
      <c r="C3" s="98"/>
      <c r="D3" s="93">
        <v>33.33</v>
      </c>
      <c r="E3" s="93">
        <v>14.3</v>
      </c>
      <c r="H3" s="77" t="s">
        <v>201</v>
      </c>
      <c r="I3" s="77" t="s">
        <v>202</v>
      </c>
      <c r="J3" s="77" t="s">
        <v>203</v>
      </c>
      <c r="K3" s="77" t="s">
        <v>204</v>
      </c>
    </row>
    <row r="4" spans="1:11" x14ac:dyDescent="0.2">
      <c r="A4" s="19" t="s">
        <v>234</v>
      </c>
      <c r="B4" s="41" t="s">
        <v>235</v>
      </c>
      <c r="C4" s="42"/>
      <c r="D4" s="38"/>
      <c r="E4" s="38"/>
      <c r="H4">
        <f>COUNTIFS(C3,"&gt;70")+COUNTIFS(D3,"&gt;40")+COUNTIFS(E3,"&gt;80")</f>
        <v>0</v>
      </c>
      <c r="I4">
        <f>COUNTIFS(C3,"&gt;=30", C3,"&lt;=70")+COUNTIFS(D3,"&gt;=20",D3,"&lt;=40")+COUNTIFS(E3,"&gt;=30",E3,"&lt;=80")</f>
        <v>1</v>
      </c>
      <c r="J4">
        <f>COUNTIFS(C3,"&lt;30")+COUNTIFS(D3,"&lt;20")+COUNTIFS(E3,"&lt;30")</f>
        <v>1</v>
      </c>
      <c r="K4">
        <f>COUNTIF(C3:E3,"")</f>
        <v>1</v>
      </c>
    </row>
    <row r="5" spans="1:11" x14ac:dyDescent="0.2">
      <c r="A5" s="19" t="s">
        <v>236</v>
      </c>
      <c r="B5" s="41" t="s">
        <v>237</v>
      </c>
      <c r="C5" s="44"/>
      <c r="D5" s="38"/>
      <c r="E5" s="38"/>
    </row>
    <row r="6" spans="1:11" x14ac:dyDescent="0.2">
      <c r="A6" s="19" t="s">
        <v>238</v>
      </c>
      <c r="B6" s="41" t="s">
        <v>237</v>
      </c>
      <c r="C6" s="37"/>
      <c r="D6" s="38"/>
      <c r="E6" s="38"/>
    </row>
    <row r="7" spans="1:11" x14ac:dyDescent="0.2">
      <c r="A7" s="19" t="s">
        <v>236</v>
      </c>
      <c r="B7" s="41" t="s">
        <v>235</v>
      </c>
      <c r="C7" s="37"/>
      <c r="D7" s="38"/>
      <c r="E7" s="38"/>
      <c r="J7" s="4"/>
    </row>
    <row r="8" spans="1:11" x14ac:dyDescent="0.2">
      <c r="A8" s="19" t="s">
        <v>238</v>
      </c>
      <c r="B8" s="41" t="s">
        <v>237</v>
      </c>
      <c r="C8" s="37"/>
      <c r="D8" s="38"/>
      <c r="E8" s="38"/>
    </row>
    <row r="9" spans="1:11" x14ac:dyDescent="0.2">
      <c r="A9" s="19" t="s">
        <v>236</v>
      </c>
      <c r="B9" s="41" t="s">
        <v>237</v>
      </c>
      <c r="C9" s="37"/>
      <c r="D9" s="38"/>
      <c r="E9" s="38"/>
    </row>
    <row r="10" spans="1:11" x14ac:dyDescent="0.2">
      <c r="A10" s="19" t="s">
        <v>234</v>
      </c>
      <c r="B10" s="41" t="s">
        <v>237</v>
      </c>
      <c r="C10" s="37"/>
      <c r="D10" s="38"/>
      <c r="E10" s="38"/>
    </row>
    <row r="11" spans="1:11" x14ac:dyDescent="0.2">
      <c r="A11" s="19" t="s">
        <v>236</v>
      </c>
      <c r="B11" s="41" t="s">
        <v>237</v>
      </c>
      <c r="C11" s="37"/>
      <c r="D11" s="38"/>
      <c r="E11" s="38"/>
    </row>
    <row r="12" spans="1:11" x14ac:dyDescent="0.2">
      <c r="A12" s="19" t="s">
        <v>239</v>
      </c>
      <c r="B12" s="41" t="s">
        <v>237</v>
      </c>
      <c r="C12" s="37"/>
      <c r="D12" s="38"/>
      <c r="E12" s="38"/>
    </row>
    <row r="13" spans="1:11" x14ac:dyDescent="0.2">
      <c r="A13" s="19"/>
      <c r="B13" s="41"/>
      <c r="C13" s="37"/>
      <c r="D13" s="38"/>
      <c r="E13" s="38"/>
    </row>
    <row r="14" spans="1:11" x14ac:dyDescent="0.2">
      <c r="A14" s="19"/>
      <c r="B14" s="41"/>
      <c r="C14" s="37"/>
      <c r="D14" s="38"/>
      <c r="E14" s="38"/>
    </row>
    <row r="15" spans="1:11" x14ac:dyDescent="0.2">
      <c r="A15" s="19" t="s">
        <v>240</v>
      </c>
      <c r="B15" s="41" t="s">
        <v>237</v>
      </c>
      <c r="C15" s="37"/>
      <c r="D15" s="38"/>
      <c r="E15" s="38"/>
    </row>
    <row r="16" spans="1:11" x14ac:dyDescent="0.2">
      <c r="A16" s="19"/>
      <c r="B16" s="41"/>
      <c r="C16" s="37"/>
      <c r="D16" s="38"/>
      <c r="E16" s="38"/>
    </row>
    <row r="17" spans="1:5" x14ac:dyDescent="0.2">
      <c r="A17" s="19" t="s">
        <v>236</v>
      </c>
      <c r="B17" s="41" t="s">
        <v>235</v>
      </c>
      <c r="C17" s="37"/>
      <c r="D17" s="38"/>
      <c r="E17" s="38"/>
    </row>
    <row r="18" spans="1:5" x14ac:dyDescent="0.2">
      <c r="A18" s="19" t="s">
        <v>236</v>
      </c>
      <c r="B18" s="41" t="s">
        <v>237</v>
      </c>
      <c r="C18" s="37"/>
      <c r="D18" s="40"/>
      <c r="E18" s="38"/>
    </row>
    <row r="19" spans="1:5" x14ac:dyDescent="0.2">
      <c r="A19" s="19" t="s">
        <v>234</v>
      </c>
      <c r="B19" s="41" t="s">
        <v>237</v>
      </c>
      <c r="C19" s="37"/>
      <c r="D19" s="38"/>
      <c r="E19" s="38"/>
    </row>
    <row r="20" spans="1:5" x14ac:dyDescent="0.2">
      <c r="A20" s="19" t="s">
        <v>241</v>
      </c>
      <c r="B20" s="41" t="s">
        <v>237</v>
      </c>
      <c r="C20" s="37"/>
      <c r="D20" s="38"/>
      <c r="E20" s="38"/>
    </row>
    <row r="21" spans="1:5" x14ac:dyDescent="0.2">
      <c r="A21" s="19" t="s">
        <v>236</v>
      </c>
      <c r="B21" s="41" t="s">
        <v>237</v>
      </c>
      <c r="C21" s="37"/>
      <c r="D21" s="38"/>
      <c r="E21" s="38"/>
    </row>
    <row r="22" spans="1:5" x14ac:dyDescent="0.2">
      <c r="A22" s="19" t="s">
        <v>240</v>
      </c>
      <c r="B22" s="41" t="s">
        <v>235</v>
      </c>
      <c r="C22" s="38"/>
      <c r="D22" s="38"/>
      <c r="E22" s="38"/>
    </row>
    <row r="23" spans="1:5" x14ac:dyDescent="0.2">
      <c r="A23" s="19" t="s">
        <v>239</v>
      </c>
      <c r="B23" s="41" t="s">
        <v>237</v>
      </c>
      <c r="C23" s="37"/>
      <c r="D23" s="38"/>
      <c r="E23" s="38"/>
    </row>
    <row r="24" spans="1:5" x14ac:dyDescent="0.2">
      <c r="A24" s="19" t="s">
        <v>240</v>
      </c>
      <c r="B24" s="41" t="s">
        <v>235</v>
      </c>
      <c r="C24" s="37"/>
      <c r="D24" s="38"/>
      <c r="E24" s="38"/>
    </row>
  </sheetData>
  <mergeCells count="1">
    <mergeCell ref="C1:E1"/>
  </mergeCells>
  <conditionalFormatting sqref="C3">
    <cfRule type="containsBlanks" dxfId="11" priority="9">
      <formula>LEN(TRIM(C3))=0</formula>
    </cfRule>
    <cfRule type="cellIs" dxfId="10" priority="10" operator="lessThan">
      <formula>30</formula>
    </cfRule>
    <cfRule type="cellIs" dxfId="9" priority="11" operator="between">
      <formula>30</formula>
      <formula>70</formula>
    </cfRule>
    <cfRule type="cellIs" dxfId="8" priority="12" operator="greaterThan">
      <formula>70</formula>
    </cfRule>
  </conditionalFormatting>
  <conditionalFormatting sqref="D3">
    <cfRule type="containsBlanks" dxfId="7" priority="5">
      <formula>LEN(TRIM(D3))=0</formula>
    </cfRule>
    <cfRule type="cellIs" dxfId="6" priority="6" operator="lessThan">
      <formula>20</formula>
    </cfRule>
    <cfRule type="cellIs" dxfId="5" priority="7" operator="between">
      <formula>20</formula>
      <formula>40</formula>
    </cfRule>
    <cfRule type="cellIs" dxfId="4" priority="8" operator="greaterThan">
      <formula>40</formula>
    </cfRule>
  </conditionalFormatting>
  <conditionalFormatting sqref="E3">
    <cfRule type="containsBlanks" dxfId="3" priority="1">
      <formula>LEN(TRIM(E3))=0</formula>
    </cfRule>
    <cfRule type="cellIs" dxfId="2" priority="2" operator="lessThan">
      <formula>30</formula>
    </cfRule>
    <cfRule type="cellIs" dxfId="1" priority="3" operator="between">
      <formula>30</formula>
      <formula>80</formula>
    </cfRule>
    <cfRule type="cellIs" dxfId="0" priority="4" operator="greaterThan">
      <formula>80</formula>
    </cfRule>
  </conditionalFormatting>
  <dataValidations count="1">
    <dataValidation type="decimal" showInputMessage="1" showErrorMessage="1" sqref="C3:E3" xr:uid="{6EC3F5D5-B7F9-498C-BB9E-A432E74B2718}">
      <formula1>0</formula1>
      <formula2>100</formula2>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customXsn xmlns="http://schemas.microsoft.com/office/2006/metadata/customXsn">
  <xsnLocation/>
  <cached>True</cached>
  <openByDefault>True</openByDefault>
  <xsnScope/>
</customXsn>
</file>

<file path=customXml/item2.xml><?xml version="1.0" encoding="utf-8"?>
<?mso-contentType ?>
<SharedContentType xmlns="Microsoft.SharePoint.Taxonomy.ContentTypeSync" SourceId="73f51738-d318-4883-9d64-4f0bd0ccc55e" ContentTypeId="0x0101009BA85F8052A6DA4FA3E31FF9F74C6970" PreviousValue="false"/>
</file>

<file path=customXml/item3.xml><?xml version="1.0" encoding="utf-8"?>
<p:properties xmlns:p="http://schemas.microsoft.com/office/2006/metadata/properties" xmlns:xsi="http://www.w3.org/2001/XMLSchema-instance" xmlns:pc="http://schemas.microsoft.com/office/infopath/2007/PartnerControls">
  <documentManagement>
    <mda26ace941f4791a7314a339fee829c xmlns="ca283e0b-db31-4043-a2ef-b80661bf084a">
      <Terms xmlns="http://schemas.microsoft.com/office/infopath/2007/PartnerControls"/>
    </mda26ace941f4791a7314a339fee829c>
    <h6a71f3e574e4344bc34f3fc9dd20054 xmlns="ca283e0b-db31-4043-a2ef-b80661bf084a">
      <Terms xmlns="http://schemas.microsoft.com/office/infopath/2007/PartnerControls"/>
    </h6a71f3e574e4344bc34f3fc9dd20054>
    <Year xmlns="a5ee2df5-afd9-401a-8ba1-c962798a1ca6" xsi:nil="true"/>
    <CategoryDescription xmlns="http://schemas.microsoft.com/sharepoint.v3" xsi:nil="true"/>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Cheat Sheet</TermName>
          <TermId xmlns="http://schemas.microsoft.com/office/infopath/2007/PartnerControls">9faa32cf-ee07-4932-bcff-598572ac6394</TermId>
        </TermInfo>
      </Terms>
    </ga975397408f43e4b84ec8e5a598e523>
    <TaxCatchAll xmlns="ca283e0b-db31-4043-a2ef-b80661bf084a">
      <Value>240</Value>
    </TaxCatchAll>
    <j169e817e0ee4eb8974e6fc4a2762909 xmlns="ca283e0b-db31-4043-a2ef-b80661bf084a">
      <Terms xmlns="http://schemas.microsoft.com/office/infopath/2007/PartnerControls"/>
    </j169e817e0ee4eb8974e6fc4a2762909>
    <SemaphoreItemMetadata xmlns="fe7f5b94-830e-4452-bfd5-53bd544a7fe6" xsi:nil="true"/>
    <Workstream xmlns="a5ee2df5-afd9-401a-8ba1-c962798a1ca6" xsi:nil="true"/>
    <WrittenBy xmlns="ca283e0b-db31-4043-a2ef-b80661bf084a">
      <UserInfo>
        <DisplayName/>
        <AccountId xsi:nil="true"/>
        <AccountType/>
      </UserInfo>
    </WrittenBy>
    <k8c968e8c72a4eda96b7e8fdbe192be2 xmlns="ca283e0b-db31-4043-a2ef-b80661bf084a">
      <Terms xmlns="http://schemas.microsoft.com/office/infopath/2007/PartnerControls"/>
    </k8c968e8c72a4eda96b7e8fdbe192be2>
    <ContentLanguage xmlns="ca283e0b-db31-4043-a2ef-b80661bf084a">English</ContentLanguage>
    <TaxKeywordTaxHTField xmlns="fe7f5b94-830e-4452-bfd5-53bd544a7fe6">
      <Terms xmlns="http://schemas.microsoft.com/office/infopath/2007/PartnerControls"/>
    </TaxKeywordTaxHTField>
    <DateTransmittedEmail xmlns="ca283e0b-db31-4043-a2ef-b80661bf084a" xsi:nil="true"/>
    <j048a4f9aaad4a8990a1d5e5f53cb451 xmlns="ca283e0b-db31-4043-a2ef-b80661bf084a">
      <Terms xmlns="http://schemas.microsoft.com/office/infopath/2007/PartnerControls"/>
    </j048a4f9aaad4a8990a1d5e5f53cb451>
    <IconOverlay xmlns="http://schemas.microsoft.com/sharepoint/v4" xsi:nil="true"/>
    <ContentStatus xmlns="ca283e0b-db31-4043-a2ef-b80661bf084a" xsi:nil="true"/>
    <SenderEmail xmlns="ca283e0b-db31-4043-a2ef-b80661bf084a" xsi:nil="true"/>
    <RecipientsEmail xmlns="ca283e0b-db31-4043-a2ef-b80661bf084a" xsi:nil="true"/>
    <lcf76f155ced4ddcb4097134ff3c332f xmlns="a5ee2df5-afd9-401a-8ba1-c962798a1ca6">
      <Terms xmlns="http://schemas.microsoft.com/office/infopath/2007/PartnerControls"/>
    </lcf76f155ced4ddcb4097134ff3c332f>
  </documentManagement>
</p:properties>
</file>

<file path=customXml/item4.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93DA9C1863F37D4886CD2BFF43BBEFD8" ma:contentTypeVersion="50" ma:contentTypeDescription="" ma:contentTypeScope="" ma:versionID="ffd22479940467441317b5b0070cabd7">
  <xsd:schema xmlns:xsd="http://www.w3.org/2001/XMLSchema" xmlns:xs="http://www.w3.org/2001/XMLSchema" xmlns:p="http://schemas.microsoft.com/office/2006/metadata/properties" xmlns:ns1="http://schemas.microsoft.com/sharepoint/v3" xmlns:ns2="ca283e0b-db31-4043-a2ef-b80661bf084a" xmlns:ns3="http://schemas.microsoft.com/sharepoint.v3" xmlns:ns4="a5ee2df5-afd9-401a-8ba1-c962798a1ca6" xmlns:ns5="fe7f5b94-830e-4452-bfd5-53bd544a7fe6" xmlns:ns6="http://schemas.microsoft.com/sharepoint/v4" targetNamespace="http://schemas.microsoft.com/office/2006/metadata/properties" ma:root="true" ma:fieldsID="fa6a8d9ff0aa5702644f90d64411c371" ns1:_="" ns2:_="" ns3:_="" ns4:_="" ns5:_="" ns6:_="">
    <xsd:import namespace="http://schemas.microsoft.com/sharepoint/v3"/>
    <xsd:import namespace="ca283e0b-db31-4043-a2ef-b80661bf084a"/>
    <xsd:import namespace="http://schemas.microsoft.com/sharepoint.v3"/>
    <xsd:import namespace="a5ee2df5-afd9-401a-8ba1-c962798a1ca6"/>
    <xsd:import namespace="fe7f5b94-830e-4452-bfd5-53bd544a7fe6"/>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4:MediaServiceFastMetadata" minOccurs="0"/>
                <xsd:element ref="ns1:_vti_ItemHoldRecordStatus" minOccurs="0"/>
                <xsd:element ref="ns5:TaxKeywordTaxHTField" minOccurs="0"/>
                <xsd:element ref="ns4:MediaServiceMetadata" minOccurs="0"/>
                <xsd:element ref="ns4:Year" minOccurs="0"/>
                <xsd:element ref="ns4:Workstream" minOccurs="0"/>
                <xsd:element ref="ns4:MediaServiceOCR" minOccurs="0"/>
                <xsd:element ref="ns1:_vti_ItemDeclaredRecord" minOccurs="0"/>
                <xsd:element ref="ns6:IconOverlay" minOccurs="0"/>
                <xsd:element ref="ns5:SemaphoreItemMetadata" minOccurs="0"/>
                <xsd:element ref="ns4:MediaServiceAutoKeyPoints" minOccurs="0"/>
                <xsd:element ref="ns4:MediaServiceKeyPoints" minOccurs="0"/>
                <xsd:element ref="ns5:SharedWithUsers" minOccurs="0"/>
                <xsd:element ref="ns5:SharedWithDetails" minOccurs="0"/>
                <xsd:element ref="ns4:MediaServiceGenerationTime" minOccurs="0"/>
                <xsd:element ref="ns4:MediaServiceEventHashCode" minOccurs="0"/>
                <xsd:element ref="ns4:MediaServiceDateTaken" minOccurs="0"/>
                <xsd:element ref="ns4:MediaLengthInSeconds"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1" nillable="true" ma:displayName="Hold and Record Status" ma:decimals="0" ma:description="" ma:hidden="true" ma:indexed="true" ma:internalName="_vti_ItemHoldRecordStatus" ma:readOnly="true">
      <xsd:simpleType>
        <xsd:restriction base="dms:Unknown"/>
      </xsd:simpleType>
    </xsd:element>
    <xsd:element name="_vti_ItemDeclaredRecord" ma:index="38"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33;#Programme Division-456D|b599cc08-53d0-4ecf-afce-40bdcdf910e2"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a623c583-5331-4172-b88d-c5cd7e7ae7b7}" ma:internalName="TaxCatchAllLabel" ma:readOnly="true" ma:showField="CatchAllDataLabel"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a623c583-5331-4172-b88d-c5cd7e7ae7b7}" ma:internalName="TaxCatchAll" ma:showField="CatchAllData" ma:web="fe7f5b94-830e-4452-bfd5-53bd544a7fe6">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ee2df5-afd9-401a-8ba1-c962798a1ca6" elementFormDefault="qualified">
    <xsd:import namespace="http://schemas.microsoft.com/office/2006/documentManagement/types"/>
    <xsd:import namespace="http://schemas.microsoft.com/office/infopath/2007/PartnerControls"/>
    <xsd:element name="MediaServiceFastMetadata" ma:index="30" nillable="true" ma:displayName="MediaServiceFastMetadata" ma:hidden="true" ma:internalName="MediaServiceFastMetadata" ma:readOnly="true">
      <xsd:simpleType>
        <xsd:restriction base="dms:Note"/>
      </xsd:simpleType>
    </xsd:element>
    <xsd:element name="MediaServiceMetadata" ma:index="33" nillable="true" ma:displayName="MediaServiceMetadata" ma:hidden="true" ma:internalName="MediaServiceMetadata" ma:readOnly="true">
      <xsd:simpleType>
        <xsd:restriction base="dms:Note"/>
      </xsd:simpleType>
    </xsd:element>
    <xsd:element name="Year" ma:index="35" nillable="true" ma:displayName="Year" ma:description="Year document was created." ma:format="Dropdown" ma:internalName="Year">
      <xsd:simpleType>
        <xsd:restriction base="dms:Choice">
          <xsd:enumeration value="2019"/>
          <xsd:enumeration value="2020"/>
          <xsd:enumeration value="2021"/>
        </xsd:restriction>
      </xsd:simpleType>
    </xsd:element>
    <xsd:element name="Workstream" ma:index="36" nillable="true" ma:displayName="Workstream" ma:description="Areas of work." ma:format="Dropdown" ma:internalName="Workstream">
      <xsd:simpleType>
        <xsd:restriction base="dms:Choice">
          <xsd:enumeration value="Trainings"/>
          <xsd:enumeration value="Conferences"/>
        </xsd:restriction>
      </xsd:simpleType>
    </xsd:element>
    <xsd:element name="MediaServiceOCR" ma:index="37" nillable="true" ma:displayName="Extracted Text" ma:internalName="MediaServiceOCR" ma:readOnly="true">
      <xsd:simpleType>
        <xsd:restriction base="dms:Note">
          <xsd:maxLength value="255"/>
        </xsd:restriction>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GenerationTime" ma:index="45" nillable="true" ma:displayName="MediaServiceGenerationTime" ma:hidden="true" ma:internalName="MediaServiceGenerationTime" ma:readOnly="true">
      <xsd:simpleType>
        <xsd:restriction base="dms:Text"/>
      </xsd:simpleType>
    </xsd:element>
    <xsd:element name="MediaServiceEventHashCode" ma:index="46" nillable="true" ma:displayName="MediaServiceEventHashCode" ma:hidden="true" ma:internalName="MediaServiceEventHashCode" ma:readOnly="true">
      <xsd:simpleType>
        <xsd:restriction base="dms:Text"/>
      </xsd:simpleType>
    </xsd:element>
    <xsd:element name="MediaServiceDateTaken" ma:index="47"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e7f5b94-830e-4452-bfd5-53bd544a7fe6" elementFormDefault="qualified">
    <xsd:import namespace="http://schemas.microsoft.com/office/2006/documentManagement/types"/>
    <xsd:import namespace="http://schemas.microsoft.com/office/infopath/2007/PartnerControls"/>
    <xsd:element name="TaxKeywordTaxHTField" ma:index="32"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emaphoreItemMetadata" ma:index="40" nillable="true" ma:displayName="Semaphore Status" ma:hidden="true" ma:internalName="SemaphoreItemMetadata">
      <xsd:simpleType>
        <xsd:restriction base="dms:Note"/>
      </xsd:simpleType>
    </xsd:element>
    <xsd:element name="SharedWithUsers" ma:index="4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9"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mso-contentType ?>
<spe:Receivers xmlns:spe="http://schemas.microsoft.com/sharepoint/events"/>
</file>

<file path=customXml/itemProps1.xml><?xml version="1.0" encoding="utf-8"?>
<ds:datastoreItem xmlns:ds="http://schemas.openxmlformats.org/officeDocument/2006/customXml" ds:itemID="{BFCC3175-6924-4D05-89A6-5DEFC6320F36}">
  <ds:schemaRefs>
    <ds:schemaRef ds:uri="http://schemas.microsoft.com/office/2006/metadata/customXsn"/>
  </ds:schemaRefs>
</ds:datastoreItem>
</file>

<file path=customXml/itemProps2.xml><?xml version="1.0" encoding="utf-8"?>
<ds:datastoreItem xmlns:ds="http://schemas.openxmlformats.org/officeDocument/2006/customXml" ds:itemID="{A1B7BA17-6225-404A-BAD9-933E0A81F976}">
  <ds:schemaRefs>
    <ds:schemaRef ds:uri="Microsoft.SharePoint.Taxonomy.ContentTypeSync"/>
  </ds:schemaRefs>
</ds:datastoreItem>
</file>

<file path=customXml/itemProps3.xml><?xml version="1.0" encoding="utf-8"?>
<ds:datastoreItem xmlns:ds="http://schemas.openxmlformats.org/officeDocument/2006/customXml" ds:itemID="{A0B14CAF-1768-4E20-8CC2-2E2B6B72ED6A}">
  <ds:schemaRefs>
    <ds:schemaRef ds:uri="http://schemas.microsoft.com/office/2006/metadata/properties"/>
    <ds:schemaRef ds:uri="http://schemas.microsoft.com/office/infopath/2007/PartnerControls"/>
    <ds:schemaRef ds:uri="ca283e0b-db31-4043-a2ef-b80661bf084a"/>
    <ds:schemaRef ds:uri="a5ee2df5-afd9-401a-8ba1-c962798a1ca6"/>
    <ds:schemaRef ds:uri="http://schemas.microsoft.com/sharepoint.v3"/>
    <ds:schemaRef ds:uri="fe7f5b94-830e-4452-bfd5-53bd544a7fe6"/>
    <ds:schemaRef ds:uri="http://schemas.microsoft.com/sharepoint/v4"/>
  </ds:schemaRefs>
</ds:datastoreItem>
</file>

<file path=customXml/itemProps4.xml><?xml version="1.0" encoding="utf-8"?>
<ds:datastoreItem xmlns:ds="http://schemas.openxmlformats.org/officeDocument/2006/customXml" ds:itemID="{83EC706E-AFA0-4A23-8EDE-4CE4B87769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a283e0b-db31-4043-a2ef-b80661bf084a"/>
    <ds:schemaRef ds:uri="http://schemas.microsoft.com/sharepoint.v3"/>
    <ds:schemaRef ds:uri="a5ee2df5-afd9-401a-8ba1-c962798a1ca6"/>
    <ds:schemaRef ds:uri="fe7f5b94-830e-4452-bfd5-53bd544a7fe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CABD9EC4-B452-4026-9347-CAB8B07F14B3}">
  <ds:schemaRefs>
    <ds:schemaRef ds:uri="http://schemas.microsoft.com/sharepoint/v3/contenttype/forms"/>
  </ds:schemaRefs>
</ds:datastoreItem>
</file>

<file path=customXml/itemProps6.xml><?xml version="1.0" encoding="utf-8"?>
<ds:datastoreItem xmlns:ds="http://schemas.openxmlformats.org/officeDocument/2006/customXml" ds:itemID="{D989E1B4-BA71-429E-9DB5-DD8FD217F5B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User Guide</vt:lpstr>
      <vt:lpstr>Scores</vt:lpstr>
      <vt:lpstr>Summary</vt:lpstr>
      <vt:lpstr>Education Opportunities</vt:lpstr>
      <vt:lpstr>Gender Norms &amp; Practices</vt:lpstr>
      <vt:lpstr>Institutions Outside Education</vt:lpstr>
      <vt:lpstr>Education Laws &amp; Policies</vt:lpstr>
      <vt:lpstr>Education System</vt:lpstr>
      <vt:lpstr>Education Outcomes</vt:lpstr>
      <vt:lpstr>Summary!Zone_d_impression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Eline</dc:creator>
  <cp:keywords/>
  <dc:description/>
  <cp:lastModifiedBy>Microsoft Office User</cp:lastModifiedBy>
  <cp:revision/>
  <dcterms:created xsi:type="dcterms:W3CDTF">2020-11-02T12:47:44Z</dcterms:created>
  <dcterms:modified xsi:type="dcterms:W3CDTF">2022-11-08T14:38:04Z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0x0101009BA85F8052A6DA4FA3E31FF9F74C69700093DA9C1863F37D4886CD2BFF43BBEFD8</vt:lpwstr>
  </property>
  <property fmtid="{D5CDD505-2E9C-101B-9397-08002B2CF9AE}" pid="3" name="OfficeDivision">
    <vt:lpwstr>240;#Cheat Sheet|9faa32cf-ee07-4932-bcff-598572ac6394</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CriticalForLongTermRetention">
    <vt:lpwstr/>
  </property>
  <property fmtid="{D5CDD505-2E9C-101B-9397-08002B2CF9AE}" pid="8" name="DocumentType">
    <vt:lpwstr/>
  </property>
  <property fmtid="{D5CDD505-2E9C-101B-9397-08002B2CF9AE}" pid="9" name="GeographicScope">
    <vt:lpwstr/>
  </property>
  <property fmtid="{D5CDD505-2E9C-101B-9397-08002B2CF9AE}" pid="10" name="MediaServiceImageTags">
    <vt:lpwstr/>
  </property>
</Properties>
</file>